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autoCompressPictures="0" defaultThemeVersion="124226"/>
  <bookViews>
    <workbookView xWindow="0" yWindow="0" windowWidth="12720" windowHeight="3975" tabRatio="734" activeTab="2"/>
  </bookViews>
  <sheets>
    <sheet name="Рабочее поле" sheetId="5" r:id="rId1"/>
    <sheet name="База данных спортсменов" sheetId="6" r:id="rId2"/>
    <sheet name="&quot;&quot;&quot; Заявка &quot;&quot;&quot;" sheetId="1" r:id="rId3"/>
    <sheet name="Отчёт для работы тренера" sheetId="2" r:id="rId4"/>
    <sheet name="Для секретаря соревнований" sheetId="8" r:id="rId5"/>
  </sheets>
  <definedNames>
    <definedName name="_xlnm._FilterDatabase" localSheetId="1" hidden="1">'База данных спортсменов'!$A$1:$K$101</definedName>
    <definedName name="_xlnm._FilterDatabase" localSheetId="4" hidden="1">'Для секретаря соревнований'!$M$2:$W$102</definedName>
    <definedName name="_xlnm.Print_Area" localSheetId="2">'""" Заявка """'!$A$1:$J$146</definedName>
    <definedName name="_xlnm.Print_Area" localSheetId="1">'База данных спортсменов'!$A$1:$K$101</definedName>
    <definedName name="_xlnm.Print_Area" localSheetId="4">'Для секретаря соревнований'!$M$2:$W$102</definedName>
    <definedName name="_xlnm.Print_Area" localSheetId="3">'Отчёт для работы тренера'!$A$1:$L$63</definedName>
  </definedNames>
  <calcPr calcId="125725"/>
</workbook>
</file>

<file path=xl/calcChain.xml><?xml version="1.0" encoding="utf-8"?>
<calcChain xmlns="http://schemas.openxmlformats.org/spreadsheetml/2006/main">
  <c r="J20" i="1"/>
  <c r="E14"/>
  <c r="B14"/>
  <c r="C14"/>
  <c r="D14"/>
  <c r="F14"/>
  <c r="G14"/>
  <c r="H14"/>
  <c r="I14"/>
  <c r="J14"/>
  <c r="B15"/>
  <c r="C15"/>
  <c r="D15"/>
  <c r="E15"/>
  <c r="F15"/>
  <c r="G15"/>
  <c r="H15"/>
  <c r="I15"/>
  <c r="J15"/>
  <c r="B16"/>
  <c r="C16"/>
  <c r="D16"/>
  <c r="E16"/>
  <c r="F16"/>
  <c r="G16"/>
  <c r="H16"/>
  <c r="I16"/>
  <c r="J16"/>
  <c r="B17"/>
  <c r="C17"/>
  <c r="D17"/>
  <c r="E17"/>
  <c r="F17"/>
  <c r="G17"/>
  <c r="H17"/>
  <c r="I17"/>
  <c r="J17"/>
  <c r="B18"/>
  <c r="C18"/>
  <c r="D18"/>
  <c r="E18"/>
  <c r="F18"/>
  <c r="G18"/>
  <c r="H18"/>
  <c r="I18"/>
  <c r="J18"/>
  <c r="B19"/>
  <c r="C19"/>
  <c r="D19"/>
  <c r="E19"/>
  <c r="F19"/>
  <c r="G19"/>
  <c r="H19"/>
  <c r="I19"/>
  <c r="J19"/>
  <c r="B20"/>
  <c r="C20"/>
  <c r="D20"/>
  <c r="E20"/>
  <c r="F20"/>
  <c r="G20"/>
  <c r="H20"/>
  <c r="I20"/>
  <c r="B21"/>
  <c r="C21"/>
  <c r="D21"/>
  <c r="E21"/>
  <c r="F21"/>
  <c r="G21"/>
  <c r="H21"/>
  <c r="I21"/>
  <c r="J21"/>
  <c r="B9"/>
  <c r="J13"/>
  <c r="J12"/>
  <c r="J11"/>
  <c r="I13"/>
  <c r="H13"/>
  <c r="G13"/>
  <c r="F13"/>
  <c r="E13"/>
  <c r="D13"/>
  <c r="C13"/>
  <c r="B13"/>
  <c r="I12"/>
  <c r="H12"/>
  <c r="G12"/>
  <c r="F12"/>
  <c r="E12"/>
  <c r="D12"/>
  <c r="C12"/>
  <c r="B12"/>
  <c r="A3"/>
  <c r="J102" i="8"/>
  <c r="I102"/>
  <c r="H102"/>
  <c r="G102"/>
  <c r="F102"/>
  <c r="E102"/>
  <c r="D102"/>
  <c r="C102"/>
  <c r="B102"/>
  <c r="J101"/>
  <c r="I101"/>
  <c r="H101"/>
  <c r="G101"/>
  <c r="F101"/>
  <c r="E101"/>
  <c r="D101"/>
  <c r="C101"/>
  <c r="B101"/>
  <c r="J100"/>
  <c r="I100"/>
  <c r="H100"/>
  <c r="G100"/>
  <c r="F100"/>
  <c r="E100"/>
  <c r="D100"/>
  <c r="C100"/>
  <c r="B100"/>
  <c r="J99"/>
  <c r="I99"/>
  <c r="H99"/>
  <c r="G99"/>
  <c r="F99"/>
  <c r="E99"/>
  <c r="D99"/>
  <c r="C99"/>
  <c r="B99"/>
  <c r="J98"/>
  <c r="I98"/>
  <c r="H98"/>
  <c r="G98"/>
  <c r="F98"/>
  <c r="E98"/>
  <c r="D98"/>
  <c r="C98"/>
  <c r="B98"/>
  <c r="J97"/>
  <c r="I97"/>
  <c r="H97"/>
  <c r="G97"/>
  <c r="F97"/>
  <c r="E97"/>
  <c r="D97"/>
  <c r="C97"/>
  <c r="B97"/>
  <c r="J96"/>
  <c r="I96"/>
  <c r="H96"/>
  <c r="G96"/>
  <c r="F96"/>
  <c r="E96"/>
  <c r="D96"/>
  <c r="C96"/>
  <c r="B96"/>
  <c r="J95"/>
  <c r="I95"/>
  <c r="H95"/>
  <c r="G95"/>
  <c r="F95"/>
  <c r="E95"/>
  <c r="D95"/>
  <c r="C95"/>
  <c r="B95"/>
  <c r="J94"/>
  <c r="I94"/>
  <c r="H94"/>
  <c r="G94"/>
  <c r="F94"/>
  <c r="E94"/>
  <c r="D94"/>
  <c r="C94"/>
  <c r="B94"/>
  <c r="J93"/>
  <c r="I93"/>
  <c r="H93"/>
  <c r="G93"/>
  <c r="F93"/>
  <c r="E93"/>
  <c r="D93"/>
  <c r="C93"/>
  <c r="B93"/>
  <c r="J92"/>
  <c r="I92"/>
  <c r="H92"/>
  <c r="G92"/>
  <c r="F92"/>
  <c r="E92"/>
  <c r="D92"/>
  <c r="C92"/>
  <c r="B92"/>
  <c r="J91"/>
  <c r="I91"/>
  <c r="H91"/>
  <c r="G91"/>
  <c r="F91"/>
  <c r="E91"/>
  <c r="D91"/>
  <c r="C91"/>
  <c r="B91"/>
  <c r="J90"/>
  <c r="I90"/>
  <c r="H90"/>
  <c r="G90"/>
  <c r="F90"/>
  <c r="E90"/>
  <c r="D90"/>
  <c r="C90"/>
  <c r="B90"/>
  <c r="J89"/>
  <c r="I89"/>
  <c r="H89"/>
  <c r="G89"/>
  <c r="F89"/>
  <c r="E89"/>
  <c r="D89"/>
  <c r="C89"/>
  <c r="B89"/>
  <c r="J88"/>
  <c r="I88"/>
  <c r="H88"/>
  <c r="G88"/>
  <c r="F88"/>
  <c r="E88"/>
  <c r="D88"/>
  <c r="C88"/>
  <c r="B88"/>
  <c r="J87"/>
  <c r="I87"/>
  <c r="H87"/>
  <c r="G87"/>
  <c r="F87"/>
  <c r="E87"/>
  <c r="D87"/>
  <c r="C87"/>
  <c r="B87"/>
  <c r="J86"/>
  <c r="I86"/>
  <c r="H86"/>
  <c r="G86"/>
  <c r="F86"/>
  <c r="E86"/>
  <c r="D86"/>
  <c r="C86"/>
  <c r="B86"/>
  <c r="J85"/>
  <c r="I85"/>
  <c r="H85"/>
  <c r="G85"/>
  <c r="F85"/>
  <c r="E85"/>
  <c r="D85"/>
  <c r="C85"/>
  <c r="B85"/>
  <c r="J84"/>
  <c r="I84"/>
  <c r="H84"/>
  <c r="G84"/>
  <c r="F84"/>
  <c r="E84"/>
  <c r="D84"/>
  <c r="C84"/>
  <c r="B84"/>
  <c r="J83"/>
  <c r="I83"/>
  <c r="H83"/>
  <c r="G83"/>
  <c r="F83"/>
  <c r="E83"/>
  <c r="D83"/>
  <c r="C83"/>
  <c r="B83"/>
  <c r="J82"/>
  <c r="I82"/>
  <c r="H82"/>
  <c r="G82"/>
  <c r="F82"/>
  <c r="E82"/>
  <c r="D82"/>
  <c r="C82"/>
  <c r="B82"/>
  <c r="J81"/>
  <c r="I81"/>
  <c r="H81"/>
  <c r="G81"/>
  <c r="F81"/>
  <c r="E81"/>
  <c r="D81"/>
  <c r="C81"/>
  <c r="B81"/>
  <c r="J80"/>
  <c r="I80"/>
  <c r="H80"/>
  <c r="G80"/>
  <c r="F80"/>
  <c r="E80"/>
  <c r="D80"/>
  <c r="C80"/>
  <c r="B80"/>
  <c r="J79"/>
  <c r="I79"/>
  <c r="H79"/>
  <c r="G79"/>
  <c r="F79"/>
  <c r="E79"/>
  <c r="D79"/>
  <c r="C79"/>
  <c r="B79"/>
  <c r="J78"/>
  <c r="I78"/>
  <c r="H78"/>
  <c r="G78"/>
  <c r="F78"/>
  <c r="E78"/>
  <c r="D78"/>
  <c r="C78"/>
  <c r="B78"/>
  <c r="J77"/>
  <c r="I77"/>
  <c r="H77"/>
  <c r="G77"/>
  <c r="F77"/>
  <c r="E77"/>
  <c r="D77"/>
  <c r="C77"/>
  <c r="B77"/>
  <c r="J76"/>
  <c r="I76"/>
  <c r="H76"/>
  <c r="G76"/>
  <c r="F76"/>
  <c r="E76"/>
  <c r="D76"/>
  <c r="C76"/>
  <c r="B76"/>
  <c r="J75"/>
  <c r="I75"/>
  <c r="H75"/>
  <c r="G75"/>
  <c r="F75"/>
  <c r="E75"/>
  <c r="D75"/>
  <c r="C75"/>
  <c r="B75"/>
  <c r="J74"/>
  <c r="I74"/>
  <c r="H74"/>
  <c r="G74"/>
  <c r="F74"/>
  <c r="E74"/>
  <c r="D74"/>
  <c r="C74"/>
  <c r="B74"/>
  <c r="J7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3"/>
  <c r="I3"/>
  <c r="H3"/>
  <c r="G3"/>
  <c r="F3"/>
  <c r="E3"/>
  <c r="D3"/>
  <c r="C3"/>
  <c r="B3"/>
  <c r="V201"/>
  <c r="U201"/>
  <c r="T201"/>
  <c r="S201"/>
  <c r="R201"/>
  <c r="Q201"/>
  <c r="P201"/>
  <c r="O201"/>
  <c r="N201"/>
  <c r="V199"/>
  <c r="U199"/>
  <c r="T199"/>
  <c r="S199"/>
  <c r="R199"/>
  <c r="Q199"/>
  <c r="P199"/>
  <c r="O199"/>
  <c r="N199"/>
  <c r="V197"/>
  <c r="U197"/>
  <c r="T197"/>
  <c r="S197"/>
  <c r="R197"/>
  <c r="Q197"/>
  <c r="P197"/>
  <c r="O197"/>
  <c r="N197"/>
  <c r="V195"/>
  <c r="U195"/>
  <c r="T195"/>
  <c r="S195"/>
  <c r="R195"/>
  <c r="Q195"/>
  <c r="P195"/>
  <c r="O195"/>
  <c r="N195"/>
  <c r="V193"/>
  <c r="U193"/>
  <c r="T193"/>
  <c r="S193"/>
  <c r="R193"/>
  <c r="Q193"/>
  <c r="P193"/>
  <c r="O193"/>
  <c r="N193"/>
  <c r="V191"/>
  <c r="U191"/>
  <c r="T191"/>
  <c r="S191"/>
  <c r="R191"/>
  <c r="Q191"/>
  <c r="P191"/>
  <c r="O191"/>
  <c r="N191"/>
  <c r="V189"/>
  <c r="U189"/>
  <c r="T189"/>
  <c r="S189"/>
  <c r="R189"/>
  <c r="Q189"/>
  <c r="P189"/>
  <c r="O189"/>
  <c r="N189"/>
  <c r="V187"/>
  <c r="U187"/>
  <c r="T187"/>
  <c r="S187"/>
  <c r="R187"/>
  <c r="Q187"/>
  <c r="P187"/>
  <c r="O187"/>
  <c r="N187"/>
  <c r="V185"/>
  <c r="U185"/>
  <c r="T185"/>
  <c r="S185"/>
  <c r="R185"/>
  <c r="Q185"/>
  <c r="P185"/>
  <c r="O185"/>
  <c r="N185"/>
  <c r="V183"/>
  <c r="U183"/>
  <c r="T183"/>
  <c r="S183"/>
  <c r="R183"/>
  <c r="Q183"/>
  <c r="P183"/>
  <c r="O183"/>
  <c r="N183"/>
  <c r="V181"/>
  <c r="U181"/>
  <c r="T181"/>
  <c r="S181"/>
  <c r="R181"/>
  <c r="Q181"/>
  <c r="P181"/>
  <c r="O181"/>
  <c r="N181"/>
  <c r="V179"/>
  <c r="U179"/>
  <c r="T179"/>
  <c r="S179"/>
  <c r="R179"/>
  <c r="Q179"/>
  <c r="P179"/>
  <c r="O179"/>
  <c r="N179"/>
  <c r="V177"/>
  <c r="U177"/>
  <c r="T177"/>
  <c r="S177"/>
  <c r="R177"/>
  <c r="Q177"/>
  <c r="P177"/>
  <c r="O177"/>
  <c r="N177"/>
  <c r="V175"/>
  <c r="U175"/>
  <c r="T175"/>
  <c r="S175"/>
  <c r="R175"/>
  <c r="Q175"/>
  <c r="P175"/>
  <c r="O175"/>
  <c r="N175"/>
  <c r="V173"/>
  <c r="U173"/>
  <c r="T173"/>
  <c r="S173"/>
  <c r="R173"/>
  <c r="Q173"/>
  <c r="P173"/>
  <c r="O173"/>
  <c r="N173"/>
  <c r="V171"/>
  <c r="U171"/>
  <c r="T171"/>
  <c r="S171"/>
  <c r="R171"/>
  <c r="Q171"/>
  <c r="P171"/>
  <c r="O171"/>
  <c r="N171"/>
  <c r="V169"/>
  <c r="U169"/>
  <c r="T169"/>
  <c r="S169"/>
  <c r="R169"/>
  <c r="Q169"/>
  <c r="P169"/>
  <c r="O169"/>
  <c r="N169"/>
  <c r="V167"/>
  <c r="U167"/>
  <c r="T167"/>
  <c r="S167"/>
  <c r="R167"/>
  <c r="Q167"/>
  <c r="P167"/>
  <c r="O167"/>
  <c r="N167"/>
  <c r="V165"/>
  <c r="U165"/>
  <c r="T165"/>
  <c r="S165"/>
  <c r="R165"/>
  <c r="Q165"/>
  <c r="P165"/>
  <c r="O165"/>
  <c r="N165"/>
  <c r="V163"/>
  <c r="U163"/>
  <c r="T163"/>
  <c r="S163"/>
  <c r="R163"/>
  <c r="Q163"/>
  <c r="P163"/>
  <c r="O163"/>
  <c r="N163"/>
  <c r="V161"/>
  <c r="U161"/>
  <c r="T161"/>
  <c r="S161"/>
  <c r="R161"/>
  <c r="Q161"/>
  <c r="P161"/>
  <c r="O161"/>
  <c r="N161"/>
  <c r="V159"/>
  <c r="U159"/>
  <c r="T159"/>
  <c r="S159"/>
  <c r="R159"/>
  <c r="Q159"/>
  <c r="P159"/>
  <c r="O159"/>
  <c r="N159"/>
  <c r="V157"/>
  <c r="U157"/>
  <c r="T157"/>
  <c r="S157"/>
  <c r="R157"/>
  <c r="Q157"/>
  <c r="P157"/>
  <c r="O157"/>
  <c r="N157"/>
  <c r="V155"/>
  <c r="U155"/>
  <c r="T155"/>
  <c r="S155"/>
  <c r="R155"/>
  <c r="Q155"/>
  <c r="P155"/>
  <c r="O155"/>
  <c r="N155"/>
  <c r="V153"/>
  <c r="U153"/>
  <c r="T153"/>
  <c r="S153"/>
  <c r="R153"/>
  <c r="Q153"/>
  <c r="P153"/>
  <c r="O153"/>
  <c r="N153"/>
  <c r="V151"/>
  <c r="U151"/>
  <c r="T151"/>
  <c r="S151"/>
  <c r="R151"/>
  <c r="Q151"/>
  <c r="P151"/>
  <c r="O151"/>
  <c r="N151"/>
  <c r="V149"/>
  <c r="U149"/>
  <c r="T149"/>
  <c r="S149"/>
  <c r="R149"/>
  <c r="Q149"/>
  <c r="P149"/>
  <c r="O149"/>
  <c r="N149"/>
  <c r="V147"/>
  <c r="U147"/>
  <c r="T147"/>
  <c r="S147"/>
  <c r="R147"/>
  <c r="Q147"/>
  <c r="P147"/>
  <c r="O147"/>
  <c r="N147"/>
  <c r="V145"/>
  <c r="U145"/>
  <c r="T145"/>
  <c r="S145"/>
  <c r="R145"/>
  <c r="Q145"/>
  <c r="P145"/>
  <c r="O145"/>
  <c r="N145"/>
  <c r="V143"/>
  <c r="U143"/>
  <c r="T143"/>
  <c r="S143"/>
  <c r="R143"/>
  <c r="Q143"/>
  <c r="P143"/>
  <c r="O143"/>
  <c r="N143"/>
  <c r="V141"/>
  <c r="U141"/>
  <c r="T141"/>
  <c r="S141"/>
  <c r="R141"/>
  <c r="Q141"/>
  <c r="P141"/>
  <c r="O141"/>
  <c r="N141"/>
  <c r="V139"/>
  <c r="U139"/>
  <c r="T139"/>
  <c r="S139"/>
  <c r="R139"/>
  <c r="Q139"/>
  <c r="P139"/>
  <c r="O139"/>
  <c r="N139"/>
  <c r="V137"/>
  <c r="U137"/>
  <c r="T137"/>
  <c r="S137"/>
  <c r="R137"/>
  <c r="Q137"/>
  <c r="P137"/>
  <c r="O137"/>
  <c r="N137"/>
  <c r="V135"/>
  <c r="U135"/>
  <c r="T135"/>
  <c r="S135"/>
  <c r="R135"/>
  <c r="Q135"/>
  <c r="P135"/>
  <c r="O135"/>
  <c r="N135"/>
  <c r="V133"/>
  <c r="U133"/>
  <c r="T133"/>
  <c r="S133"/>
  <c r="R133"/>
  <c r="Q133"/>
  <c r="P133"/>
  <c r="O133"/>
  <c r="N133"/>
  <c r="V131"/>
  <c r="U131"/>
  <c r="T131"/>
  <c r="S131"/>
  <c r="R131"/>
  <c r="Q131"/>
  <c r="P131"/>
  <c r="O131"/>
  <c r="N131"/>
  <c r="V129"/>
  <c r="U129"/>
  <c r="T129"/>
  <c r="S129"/>
  <c r="R129"/>
  <c r="Q129"/>
  <c r="P129"/>
  <c r="O129"/>
  <c r="N129"/>
  <c r="V127"/>
  <c r="U127"/>
  <c r="T127"/>
  <c r="S127"/>
  <c r="R127"/>
  <c r="Q127"/>
  <c r="P127"/>
  <c r="O127"/>
  <c r="N127"/>
  <c r="V125"/>
  <c r="U125"/>
  <c r="T125"/>
  <c r="S125"/>
  <c r="R125"/>
  <c r="Q125"/>
  <c r="P125"/>
  <c r="O125"/>
  <c r="N125"/>
  <c r="V123"/>
  <c r="U123"/>
  <c r="T123"/>
  <c r="S123"/>
  <c r="R123"/>
  <c r="Q123"/>
  <c r="P123"/>
  <c r="O123"/>
  <c r="N123"/>
  <c r="V121"/>
  <c r="U121"/>
  <c r="T121"/>
  <c r="S121"/>
  <c r="R121"/>
  <c r="Q121"/>
  <c r="P121"/>
  <c r="O121"/>
  <c r="N121"/>
  <c r="V119"/>
  <c r="U119"/>
  <c r="T119"/>
  <c r="S119"/>
  <c r="R119"/>
  <c r="Q119"/>
  <c r="P119"/>
  <c r="O119"/>
  <c r="N119"/>
  <c r="V117"/>
  <c r="U117"/>
  <c r="T117"/>
  <c r="S117"/>
  <c r="R117"/>
  <c r="Q117"/>
  <c r="P117"/>
  <c r="O117"/>
  <c r="N117"/>
  <c r="V115"/>
  <c r="U115"/>
  <c r="T115"/>
  <c r="S115"/>
  <c r="R115"/>
  <c r="Q115"/>
  <c r="P115"/>
  <c r="O115"/>
  <c r="N115"/>
  <c r="V113"/>
  <c r="U113"/>
  <c r="T113"/>
  <c r="S113"/>
  <c r="R113"/>
  <c r="Q113"/>
  <c r="P113"/>
  <c r="O113"/>
  <c r="N113"/>
  <c r="V111"/>
  <c r="U111"/>
  <c r="T111"/>
  <c r="S111"/>
  <c r="R111"/>
  <c r="Q111"/>
  <c r="P111"/>
  <c r="O111"/>
  <c r="N111"/>
  <c r="V109"/>
  <c r="U109"/>
  <c r="T109"/>
  <c r="S109"/>
  <c r="R109"/>
  <c r="Q109"/>
  <c r="P109"/>
  <c r="O109"/>
  <c r="N109"/>
  <c r="V107"/>
  <c r="U107"/>
  <c r="T107"/>
  <c r="S107"/>
  <c r="R107"/>
  <c r="Q107"/>
  <c r="P107"/>
  <c r="O107"/>
  <c r="N107"/>
  <c r="V105"/>
  <c r="U105"/>
  <c r="T105"/>
  <c r="S105"/>
  <c r="R105"/>
  <c r="Q105"/>
  <c r="P105"/>
  <c r="O105"/>
  <c r="N105"/>
  <c r="V103"/>
  <c r="U103"/>
  <c r="T103"/>
  <c r="S103"/>
  <c r="R103"/>
  <c r="Q103"/>
  <c r="P103"/>
  <c r="O103"/>
  <c r="N103"/>
  <c r="V101"/>
  <c r="U101"/>
  <c r="T101"/>
  <c r="S101"/>
  <c r="R101"/>
  <c r="Q101"/>
  <c r="P101"/>
  <c r="O101"/>
  <c r="N101"/>
  <c r="V99"/>
  <c r="U99"/>
  <c r="T99"/>
  <c r="S99"/>
  <c r="R99"/>
  <c r="Q99"/>
  <c r="P99"/>
  <c r="O99"/>
  <c r="N99"/>
  <c r="V97"/>
  <c r="U97"/>
  <c r="T97"/>
  <c r="S97"/>
  <c r="R97"/>
  <c r="Q97"/>
  <c r="P97"/>
  <c r="O97"/>
  <c r="N97"/>
  <c r="V95"/>
  <c r="U95"/>
  <c r="T95"/>
  <c r="S95"/>
  <c r="R95"/>
  <c r="Q95"/>
  <c r="P95"/>
  <c r="O95"/>
  <c r="N95"/>
  <c r="V93"/>
  <c r="U93"/>
  <c r="T93"/>
  <c r="S93"/>
  <c r="R93"/>
  <c r="Q93"/>
  <c r="P93"/>
  <c r="O93"/>
  <c r="N93"/>
  <c r="V91"/>
  <c r="U91"/>
  <c r="T91"/>
  <c r="S91"/>
  <c r="R91"/>
  <c r="Q91"/>
  <c r="P91"/>
  <c r="O91"/>
  <c r="N91"/>
  <c r="V89"/>
  <c r="U89"/>
  <c r="T89"/>
  <c r="S89"/>
  <c r="R89"/>
  <c r="Q89"/>
  <c r="P89"/>
  <c r="O89"/>
  <c r="N89"/>
  <c r="V87"/>
  <c r="U87"/>
  <c r="T87"/>
  <c r="S87"/>
  <c r="R87"/>
  <c r="Q87"/>
  <c r="P87"/>
  <c r="O87"/>
  <c r="N87"/>
  <c r="V85"/>
  <c r="U85"/>
  <c r="T85"/>
  <c r="S85"/>
  <c r="R85"/>
  <c r="Q85"/>
  <c r="P85"/>
  <c r="O85"/>
  <c r="N85"/>
  <c r="V83"/>
  <c r="U83"/>
  <c r="T83"/>
  <c r="S83"/>
  <c r="R83"/>
  <c r="Q83"/>
  <c r="P83"/>
  <c r="O83"/>
  <c r="N83"/>
  <c r="V81"/>
  <c r="U81"/>
  <c r="T81"/>
  <c r="S81"/>
  <c r="R81"/>
  <c r="Q81"/>
  <c r="P81"/>
  <c r="O81"/>
  <c r="N81"/>
  <c r="V79"/>
  <c r="U79"/>
  <c r="T79"/>
  <c r="S79"/>
  <c r="R79"/>
  <c r="Q79"/>
  <c r="P79"/>
  <c r="O79"/>
  <c r="N79"/>
  <c r="V77"/>
  <c r="U77"/>
  <c r="T77"/>
  <c r="S77"/>
  <c r="R77"/>
  <c r="Q77"/>
  <c r="P77"/>
  <c r="O77"/>
  <c r="N77"/>
  <c r="V75"/>
  <c r="U75"/>
  <c r="T75"/>
  <c r="S75"/>
  <c r="R75"/>
  <c r="Q75"/>
  <c r="P75"/>
  <c r="O75"/>
  <c r="N75"/>
  <c r="V73"/>
  <c r="U73"/>
  <c r="T73"/>
  <c r="S73"/>
  <c r="R73"/>
  <c r="Q73"/>
  <c r="P73"/>
  <c r="O73"/>
  <c r="N73"/>
  <c r="V71"/>
  <c r="U71"/>
  <c r="T71"/>
  <c r="S71"/>
  <c r="R71"/>
  <c r="Q71"/>
  <c r="P71"/>
  <c r="O71"/>
  <c r="N71"/>
  <c r="V69"/>
  <c r="U69"/>
  <c r="T69"/>
  <c r="S69"/>
  <c r="R69"/>
  <c r="Q69"/>
  <c r="P69"/>
  <c r="O69"/>
  <c r="N69"/>
  <c r="V67"/>
  <c r="U67"/>
  <c r="T67"/>
  <c r="S67"/>
  <c r="R67"/>
  <c r="Q67"/>
  <c r="P67"/>
  <c r="O67"/>
  <c r="N67"/>
  <c r="V65"/>
  <c r="U65"/>
  <c r="T65"/>
  <c r="S65"/>
  <c r="R65"/>
  <c r="Q65"/>
  <c r="P65"/>
  <c r="O65"/>
  <c r="N65"/>
  <c r="V63"/>
  <c r="U63"/>
  <c r="T63"/>
  <c r="S63"/>
  <c r="R63"/>
  <c r="Q63"/>
  <c r="P63"/>
  <c r="O63"/>
  <c r="N63"/>
  <c r="V61"/>
  <c r="U61"/>
  <c r="T61"/>
  <c r="S61"/>
  <c r="R61"/>
  <c r="Q61"/>
  <c r="P61"/>
  <c r="O61"/>
  <c r="N61"/>
  <c r="V59"/>
  <c r="U59"/>
  <c r="T59"/>
  <c r="S59"/>
  <c r="R59"/>
  <c r="Q59"/>
  <c r="P59"/>
  <c r="O59"/>
  <c r="N59"/>
  <c r="V57"/>
  <c r="U57"/>
  <c r="T57"/>
  <c r="S57"/>
  <c r="R57"/>
  <c r="Q57"/>
  <c r="P57"/>
  <c r="O57"/>
  <c r="N57"/>
  <c r="V55"/>
  <c r="U55"/>
  <c r="T55"/>
  <c r="S55"/>
  <c r="R55"/>
  <c r="Q55"/>
  <c r="P55"/>
  <c r="O55"/>
  <c r="N55"/>
  <c r="V53"/>
  <c r="U53"/>
  <c r="T53"/>
  <c r="S53"/>
  <c r="R53"/>
  <c r="Q53"/>
  <c r="P53"/>
  <c r="O53"/>
  <c r="N53"/>
  <c r="V51"/>
  <c r="U51"/>
  <c r="T51"/>
  <c r="S51"/>
  <c r="R51"/>
  <c r="Q51"/>
  <c r="P51"/>
  <c r="O51"/>
  <c r="N51"/>
  <c r="V49"/>
  <c r="U49"/>
  <c r="T49"/>
  <c r="S49"/>
  <c r="R49"/>
  <c r="Q49"/>
  <c r="P49"/>
  <c r="O49"/>
  <c r="N49"/>
  <c r="V47"/>
  <c r="U47"/>
  <c r="T47"/>
  <c r="S47"/>
  <c r="R47"/>
  <c r="Q47"/>
  <c r="P47"/>
  <c r="O47"/>
  <c r="N47"/>
  <c r="V45"/>
  <c r="U45"/>
  <c r="T45"/>
  <c r="S45"/>
  <c r="R45"/>
  <c r="Q45"/>
  <c r="P45"/>
  <c r="O45"/>
  <c r="N45"/>
  <c r="V43"/>
  <c r="U43"/>
  <c r="T43"/>
  <c r="S43"/>
  <c r="R43"/>
  <c r="Q43"/>
  <c r="P43"/>
  <c r="O43"/>
  <c r="N43"/>
  <c r="V41"/>
  <c r="U41"/>
  <c r="T41"/>
  <c r="S41"/>
  <c r="R41"/>
  <c r="Q41"/>
  <c r="P41"/>
  <c r="O41"/>
  <c r="N41"/>
  <c r="V39"/>
  <c r="U39"/>
  <c r="T39"/>
  <c r="S39"/>
  <c r="R39"/>
  <c r="Q39"/>
  <c r="P39"/>
  <c r="O39"/>
  <c r="N39"/>
  <c r="V37"/>
  <c r="U37"/>
  <c r="T37"/>
  <c r="S37"/>
  <c r="R37"/>
  <c r="Q37"/>
  <c r="P37"/>
  <c r="O37"/>
  <c r="N37"/>
  <c r="V35"/>
  <c r="U35"/>
  <c r="T35"/>
  <c r="S35"/>
  <c r="R35"/>
  <c r="Q35"/>
  <c r="P35"/>
  <c r="O35"/>
  <c r="N35"/>
  <c r="V33"/>
  <c r="U33"/>
  <c r="T33"/>
  <c r="S33"/>
  <c r="R33"/>
  <c r="Q33"/>
  <c r="P33"/>
  <c r="O33"/>
  <c r="N33"/>
  <c r="V31"/>
  <c r="U31"/>
  <c r="T31"/>
  <c r="S31"/>
  <c r="R31"/>
  <c r="Q31"/>
  <c r="P31"/>
  <c r="O31"/>
  <c r="N31"/>
  <c r="V29"/>
  <c r="U29"/>
  <c r="T29"/>
  <c r="S29"/>
  <c r="R29"/>
  <c r="Q29"/>
  <c r="P29"/>
  <c r="O29"/>
  <c r="N29"/>
  <c r="V27"/>
  <c r="U27"/>
  <c r="T27"/>
  <c r="S27"/>
  <c r="R27"/>
  <c r="Q27"/>
  <c r="P27"/>
  <c r="O27"/>
  <c r="N27"/>
  <c r="V25"/>
  <c r="U25"/>
  <c r="T25"/>
  <c r="S25"/>
  <c r="R25"/>
  <c r="Q25"/>
  <c r="P25"/>
  <c r="O25"/>
  <c r="N25"/>
  <c r="V23"/>
  <c r="U23"/>
  <c r="T23"/>
  <c r="S23"/>
  <c r="R23"/>
  <c r="Q23"/>
  <c r="P23"/>
  <c r="O23"/>
  <c r="N23"/>
  <c r="V21"/>
  <c r="U21"/>
  <c r="T21"/>
  <c r="S21"/>
  <c r="R21"/>
  <c r="Q21"/>
  <c r="P21"/>
  <c r="O21"/>
  <c r="N21"/>
  <c r="V19"/>
  <c r="U19"/>
  <c r="T19"/>
  <c r="S19"/>
  <c r="R19"/>
  <c r="Q19"/>
  <c r="P19"/>
  <c r="O19"/>
  <c r="N19"/>
  <c r="V17"/>
  <c r="U17"/>
  <c r="T17"/>
  <c r="S17"/>
  <c r="R17"/>
  <c r="Q17"/>
  <c r="P17"/>
  <c r="O17"/>
  <c r="N17"/>
  <c r="V15"/>
  <c r="U15"/>
  <c r="T15"/>
  <c r="S15"/>
  <c r="R15"/>
  <c r="Q15"/>
  <c r="P15"/>
  <c r="O15"/>
  <c r="N15"/>
  <c r="V13"/>
  <c r="U13"/>
  <c r="T13"/>
  <c r="S13"/>
  <c r="R13"/>
  <c r="Q13"/>
  <c r="P13"/>
  <c r="O13"/>
  <c r="N13"/>
  <c r="V11"/>
  <c r="U11"/>
  <c r="T11"/>
  <c r="S11"/>
  <c r="R11"/>
  <c r="Q11"/>
  <c r="P11"/>
  <c r="O11"/>
  <c r="N11"/>
  <c r="V9"/>
  <c r="U9"/>
  <c r="T9"/>
  <c r="S9"/>
  <c r="R9"/>
  <c r="Q9"/>
  <c r="P9"/>
  <c r="O9"/>
  <c r="N9"/>
  <c r="V7"/>
  <c r="U7"/>
  <c r="T7"/>
  <c r="S7"/>
  <c r="R7"/>
  <c r="Q7"/>
  <c r="P7"/>
  <c r="O7"/>
  <c r="N7"/>
  <c r="V5"/>
  <c r="U5"/>
  <c r="T5"/>
  <c r="S5"/>
  <c r="R5"/>
  <c r="Q5"/>
  <c r="P5"/>
  <c r="O5"/>
  <c r="N5"/>
  <c r="N3"/>
  <c r="V3"/>
  <c r="U3"/>
  <c r="T3"/>
  <c r="S3"/>
  <c r="R3"/>
  <c r="Q3"/>
  <c r="P3"/>
  <c r="O3"/>
  <c r="C9" i="1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I127"/>
  <c r="H127"/>
  <c r="G127"/>
  <c r="F127"/>
  <c r="E127"/>
  <c r="D127"/>
  <c r="C127"/>
  <c r="B127"/>
  <c r="I126"/>
  <c r="H126"/>
  <c r="G126"/>
  <c r="F126"/>
  <c r="E126"/>
  <c r="D126"/>
  <c r="C126"/>
  <c r="B126"/>
  <c r="I108"/>
  <c r="H108"/>
  <c r="G108"/>
  <c r="F108"/>
  <c r="E108"/>
  <c r="D108"/>
  <c r="C108"/>
  <c r="B108"/>
  <c r="I107"/>
  <c r="H107"/>
  <c r="G107"/>
  <c r="F107"/>
  <c r="E107"/>
  <c r="D107"/>
  <c r="C107"/>
  <c r="B107"/>
  <c r="I106"/>
  <c r="H106"/>
  <c r="G106"/>
  <c r="F106"/>
  <c r="E106"/>
  <c r="D106"/>
  <c r="C106"/>
  <c r="B106"/>
  <c r="I105"/>
  <c r="H105"/>
  <c r="G105"/>
  <c r="F105"/>
  <c r="E105"/>
  <c r="D105"/>
  <c r="C105"/>
  <c r="B105"/>
  <c r="I104"/>
  <c r="H104"/>
  <c r="G104"/>
  <c r="F104"/>
  <c r="E104"/>
  <c r="D104"/>
  <c r="C104"/>
  <c r="B104"/>
  <c r="I103"/>
  <c r="H103"/>
  <c r="G103"/>
  <c r="F103"/>
  <c r="E103"/>
  <c r="D103"/>
  <c r="C103"/>
  <c r="B103"/>
  <c r="I102"/>
  <c r="H102"/>
  <c r="G102"/>
  <c r="F102"/>
  <c r="E102"/>
  <c r="D102"/>
  <c r="C102"/>
  <c r="B102"/>
  <c r="I101"/>
  <c r="H101"/>
  <c r="G101"/>
  <c r="F101"/>
  <c r="E101"/>
  <c r="D101"/>
  <c r="C101"/>
  <c r="B101"/>
  <c r="I100"/>
  <c r="H100"/>
  <c r="G100"/>
  <c r="F100"/>
  <c r="E100"/>
  <c r="D100"/>
  <c r="C100"/>
  <c r="B100"/>
  <c r="I99"/>
  <c r="H99"/>
  <c r="G99"/>
  <c r="F99"/>
  <c r="E99"/>
  <c r="D99"/>
  <c r="C99"/>
  <c r="B99"/>
  <c r="I98"/>
  <c r="H98"/>
  <c r="G98"/>
  <c r="F98"/>
  <c r="E98"/>
  <c r="D98"/>
  <c r="C98"/>
  <c r="B98"/>
  <c r="I97"/>
  <c r="H97"/>
  <c r="G97"/>
  <c r="F97"/>
  <c r="E97"/>
  <c r="D97"/>
  <c r="C97"/>
  <c r="B97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B34" i="2"/>
  <c r="I72" i="1"/>
  <c r="H72"/>
  <c r="G72"/>
  <c r="F72"/>
  <c r="E72"/>
  <c r="D72"/>
  <c r="C72"/>
  <c r="B72"/>
  <c r="I71"/>
  <c r="H71"/>
  <c r="G71"/>
  <c r="F71"/>
  <c r="E71"/>
  <c r="D71"/>
  <c r="C71"/>
  <c r="B71"/>
  <c r="B32" i="2"/>
  <c r="I70" i="1"/>
  <c r="H70"/>
  <c r="G70"/>
  <c r="F70"/>
  <c r="E70"/>
  <c r="D70"/>
  <c r="C70"/>
  <c r="B70"/>
  <c r="I69"/>
  <c r="H69"/>
  <c r="G69"/>
  <c r="F69"/>
  <c r="E69"/>
  <c r="D69"/>
  <c r="C69"/>
  <c r="B69"/>
  <c r="B30" i="2"/>
  <c r="I68" i="1"/>
  <c r="H68"/>
  <c r="G68"/>
  <c r="F68"/>
  <c r="E68"/>
  <c r="D68"/>
  <c r="C68"/>
  <c r="B68"/>
  <c r="I50"/>
  <c r="H50"/>
  <c r="G50"/>
  <c r="F50"/>
  <c r="E50"/>
  <c r="D50"/>
  <c r="C50"/>
  <c r="B50"/>
  <c r="B28" i="2"/>
  <c r="I49" i="1"/>
  <c r="H49"/>
  <c r="G49"/>
  <c r="F49"/>
  <c r="E49"/>
  <c r="D49"/>
  <c r="C49"/>
  <c r="B49"/>
  <c r="I48"/>
  <c r="H48"/>
  <c r="G48"/>
  <c r="F48"/>
  <c r="E48"/>
  <c r="D48"/>
  <c r="C48"/>
  <c r="B48"/>
  <c r="B26" i="2"/>
  <c r="I47" i="1"/>
  <c r="H47"/>
  <c r="G47"/>
  <c r="F47"/>
  <c r="E47"/>
  <c r="D47"/>
  <c r="C47"/>
  <c r="B47"/>
  <c r="B25" i="2"/>
  <c r="I46" i="1"/>
  <c r="H46"/>
  <c r="G46"/>
  <c r="F46"/>
  <c r="E46"/>
  <c r="D46"/>
  <c r="C46"/>
  <c r="B46"/>
  <c r="B24" i="2"/>
  <c r="I45" i="1"/>
  <c r="H45"/>
  <c r="G45"/>
  <c r="F45"/>
  <c r="E45"/>
  <c r="D45"/>
  <c r="C45"/>
  <c r="B45"/>
  <c r="I44"/>
  <c r="H44"/>
  <c r="G44"/>
  <c r="F44"/>
  <c r="E44"/>
  <c r="D44"/>
  <c r="C44"/>
  <c r="B44"/>
  <c r="B22" i="2"/>
  <c r="I43" i="1"/>
  <c r="H43"/>
  <c r="G43"/>
  <c r="F43"/>
  <c r="E43"/>
  <c r="D43"/>
  <c r="C43"/>
  <c r="B43"/>
  <c r="B21" i="2"/>
  <c r="I42" i="1"/>
  <c r="H42"/>
  <c r="G42"/>
  <c r="F42"/>
  <c r="E42"/>
  <c r="D42"/>
  <c r="C42"/>
  <c r="B42"/>
  <c r="B20" i="2"/>
  <c r="I41" i="1"/>
  <c r="H41"/>
  <c r="G41"/>
  <c r="F41"/>
  <c r="E41"/>
  <c r="D41"/>
  <c r="C41"/>
  <c r="B41"/>
  <c r="I40"/>
  <c r="H40"/>
  <c r="G40"/>
  <c r="F40"/>
  <c r="E40"/>
  <c r="D40"/>
  <c r="C40"/>
  <c r="B40"/>
  <c r="B18" i="2"/>
  <c r="I39" i="1"/>
  <c r="H39"/>
  <c r="G39"/>
  <c r="F39"/>
  <c r="E39"/>
  <c r="D39"/>
  <c r="C39"/>
  <c r="B39"/>
  <c r="B17" i="2"/>
  <c r="B16"/>
  <c r="B15"/>
  <c r="B14"/>
  <c r="C13"/>
  <c r="B13"/>
  <c r="B12"/>
  <c r="C11"/>
  <c r="B11"/>
  <c r="C10"/>
  <c r="B10"/>
  <c r="C9"/>
  <c r="B9"/>
  <c r="C8"/>
  <c r="B8"/>
  <c r="I11" i="1"/>
  <c r="H11"/>
  <c r="G11"/>
  <c r="F11"/>
  <c r="E11"/>
  <c r="C7" i="2"/>
  <c r="D11" i="1"/>
  <c r="C11"/>
  <c r="B11"/>
  <c r="B7" i="2"/>
  <c r="I10" i="1"/>
  <c r="H10"/>
  <c r="G10"/>
  <c r="F10"/>
  <c r="E10"/>
  <c r="C6" i="2"/>
  <c r="D10" i="1"/>
  <c r="C10"/>
  <c r="B10"/>
  <c r="B6" i="2"/>
  <c r="I9" i="1"/>
  <c r="H9"/>
  <c r="G9"/>
  <c r="F9"/>
  <c r="E9"/>
  <c r="C5" i="2"/>
  <c r="D9" i="1"/>
  <c r="I28"/>
  <c r="I57"/>
  <c r="I86"/>
  <c r="I115"/>
  <c r="I144"/>
  <c r="I26"/>
  <c r="I55"/>
  <c r="I84"/>
  <c r="I113"/>
  <c r="I142"/>
  <c r="I24"/>
  <c r="I53"/>
  <c r="I82"/>
  <c r="I111"/>
  <c r="I140"/>
  <c r="B24"/>
  <c r="B53"/>
  <c r="B82"/>
  <c r="B111"/>
  <c r="B140"/>
  <c r="I1"/>
  <c r="I31"/>
  <c r="I60"/>
  <c r="I89"/>
  <c r="I118"/>
  <c r="B57"/>
  <c r="J10"/>
  <c r="J9"/>
  <c r="J39"/>
  <c r="J49"/>
  <c r="B26"/>
  <c r="B55"/>
  <c r="B84"/>
  <c r="B113"/>
  <c r="B142"/>
  <c r="J68"/>
  <c r="J97"/>
  <c r="J47"/>
  <c r="J43"/>
  <c r="J50"/>
  <c r="J46"/>
  <c r="J42"/>
  <c r="C7"/>
  <c r="C37"/>
  <c r="C66"/>
  <c r="C95"/>
  <c r="C124"/>
  <c r="C29" i="2"/>
  <c r="C30"/>
  <c r="C31"/>
  <c r="C32"/>
  <c r="C33"/>
  <c r="C34"/>
  <c r="C35"/>
  <c r="C36"/>
  <c r="C37"/>
  <c r="C38"/>
  <c r="C39"/>
  <c r="C40"/>
  <c r="B31"/>
  <c r="B33"/>
  <c r="B35"/>
  <c r="B36"/>
  <c r="B37"/>
  <c r="B38"/>
  <c r="B39"/>
  <c r="B40"/>
  <c r="B29"/>
  <c r="C17"/>
  <c r="C18"/>
  <c r="C19"/>
  <c r="C20"/>
  <c r="C21"/>
  <c r="C22"/>
  <c r="C23"/>
  <c r="C24"/>
  <c r="C25"/>
  <c r="C26"/>
  <c r="C27"/>
  <c r="C28"/>
  <c r="B19"/>
  <c r="B23"/>
  <c r="B27"/>
  <c r="C12"/>
  <c r="C14"/>
  <c r="C15"/>
  <c r="C16"/>
  <c r="B5"/>
  <c r="A33" i="1"/>
  <c r="A62"/>
  <c r="A91"/>
  <c r="A120"/>
  <c r="G3" i="2"/>
  <c r="C3"/>
  <c r="I6" i="1"/>
  <c r="I36"/>
  <c r="C63" i="2"/>
  <c r="C61"/>
  <c r="C60"/>
  <c r="C59"/>
  <c r="C58"/>
  <c r="C57"/>
  <c r="C56"/>
  <c r="C55"/>
  <c r="C53"/>
  <c r="B53"/>
  <c r="C52"/>
  <c r="C50"/>
  <c r="C49"/>
  <c r="C48"/>
  <c r="C47"/>
  <c r="C45"/>
  <c r="C44"/>
  <c r="C42"/>
  <c r="C41"/>
  <c r="B64"/>
  <c r="B63"/>
  <c r="B62"/>
  <c r="B61"/>
  <c r="B60"/>
  <c r="B59"/>
  <c r="B58"/>
  <c r="B57"/>
  <c r="B56"/>
  <c r="B55"/>
  <c r="B54"/>
  <c r="B3"/>
  <c r="A2"/>
  <c r="C64"/>
  <c r="B52"/>
  <c r="B51"/>
  <c r="B50"/>
  <c r="B49"/>
  <c r="B48"/>
  <c r="B47"/>
  <c r="B46"/>
  <c r="B45"/>
  <c r="B44"/>
  <c r="B43"/>
  <c r="B42"/>
  <c r="B41"/>
  <c r="C54"/>
  <c r="C51"/>
  <c r="C43"/>
  <c r="C46"/>
  <c r="C62"/>
  <c r="G6" i="1"/>
  <c r="G36"/>
  <c r="G65"/>
  <c r="G94"/>
  <c r="G123"/>
  <c r="C5"/>
  <c r="C35"/>
  <c r="C64"/>
  <c r="C93"/>
  <c r="C122"/>
  <c r="C4"/>
  <c r="C34"/>
  <c r="C63"/>
  <c r="C92"/>
  <c r="C121"/>
  <c r="J79"/>
  <c r="J70"/>
  <c r="J78"/>
  <c r="J75"/>
  <c r="J76"/>
  <c r="J73"/>
  <c r="J108"/>
  <c r="J99"/>
  <c r="J104"/>
  <c r="J105"/>
  <c r="J126"/>
  <c r="J103"/>
  <c r="J100"/>
  <c r="J101"/>
  <c r="J98"/>
  <c r="J106"/>
  <c r="J107"/>
  <c r="J102"/>
  <c r="J77"/>
  <c r="J69"/>
  <c r="J72"/>
  <c r="J71"/>
  <c r="J74"/>
  <c r="J40"/>
  <c r="J44"/>
  <c r="J48"/>
  <c r="J41"/>
  <c r="J45"/>
  <c r="J137"/>
  <c r="J132"/>
  <c r="J130"/>
  <c r="J135"/>
  <c r="J128"/>
  <c r="J136"/>
  <c r="J133"/>
  <c r="J134"/>
  <c r="J131"/>
  <c r="J129"/>
  <c r="J127"/>
</calcChain>
</file>

<file path=xl/sharedStrings.xml><?xml version="1.0" encoding="utf-8"?>
<sst xmlns="http://schemas.openxmlformats.org/spreadsheetml/2006/main" count="748" uniqueCount="234">
  <si>
    <t>Фамилия, Имя, Отчество</t>
  </si>
  <si>
    <t>Весовая                      категория</t>
  </si>
  <si>
    <t>Дата                                  рождения</t>
  </si>
  <si>
    <t>Подпись врача и печать                                напротив каждой фамилии</t>
  </si>
  <si>
    <t>Разряд                      (звание)</t>
  </si>
  <si>
    <t>ЗАЯВКА</t>
  </si>
  <si>
    <t>на участие в соревнованиях</t>
  </si>
  <si>
    <t>по</t>
  </si>
  <si>
    <t>от</t>
  </si>
  <si>
    <t>(числом)</t>
  </si>
  <si>
    <t>(прописью)</t>
  </si>
  <si>
    <t>Представитель команды</t>
  </si>
  <si>
    <t>(подпись, печать)</t>
  </si>
  <si>
    <t>(подпись)</t>
  </si>
  <si>
    <t>Всего к соревнованиям допущено</t>
  </si>
  <si>
    <t>№</t>
  </si>
  <si>
    <t>дата проведения</t>
  </si>
  <si>
    <t>г. Москва</t>
  </si>
  <si>
    <t>№ МФС                      № ВФС</t>
  </si>
  <si>
    <t>Ф.И.О.                                                                       Тренера</t>
  </si>
  <si>
    <t>Организация,               общество</t>
  </si>
  <si>
    <t>стр. 1</t>
  </si>
  <si>
    <t>стр. 2</t>
  </si>
  <si>
    <t>стр. 3</t>
  </si>
  <si>
    <t>стр. 4</t>
  </si>
  <si>
    <t>стр. 5</t>
  </si>
  <si>
    <t>о т ч ё т</t>
  </si>
  <si>
    <t>Ф.И.О.</t>
  </si>
  <si>
    <t>1 встреча</t>
  </si>
  <si>
    <t>2 встреча</t>
  </si>
  <si>
    <t>3 встреча</t>
  </si>
  <si>
    <t>4 встреча</t>
  </si>
  <si>
    <t>5 встреча</t>
  </si>
  <si>
    <t>место в                          заявке</t>
  </si>
  <si>
    <t>/</t>
  </si>
  <si>
    <t>Класс</t>
  </si>
  <si>
    <t>Рабочее поле</t>
  </si>
  <si>
    <t>данные о соревнованиях и команде:</t>
  </si>
  <si>
    <t>(дата)</t>
  </si>
  <si>
    <t>Р.А. Лайшев</t>
  </si>
  <si>
    <t>Н.Г. Гайдукова</t>
  </si>
  <si>
    <t>Название</t>
  </si>
  <si>
    <t>Дата проведения</t>
  </si>
  <si>
    <t>Город и место проведения</t>
  </si>
  <si>
    <t>пример</t>
  </si>
  <si>
    <t>Вес</t>
  </si>
  <si>
    <t>Место</t>
  </si>
  <si>
    <t>Прочее</t>
  </si>
  <si>
    <t>проводящиеся в городе</t>
  </si>
  <si>
    <t>Разработано в ГБОУ ЦО "Самбо-70"                                                                                                                                                      Жизневским В.А.</t>
  </si>
  <si>
    <t>Подсказка</t>
  </si>
  <si>
    <t>Ненужные строки просто можно скрыть</t>
  </si>
  <si>
    <t>И печатать выделенный фрагмент</t>
  </si>
  <si>
    <t>Внести необходимые данные в серое поле !</t>
  </si>
  <si>
    <t>ГБОУ ЦО "Самбо-70"</t>
  </si>
  <si>
    <t>Организация,               команда</t>
  </si>
  <si>
    <t>Разработано Жизневским В.А. "Самбо-70" 2010 г.</t>
  </si>
  <si>
    <t>6 встреча</t>
  </si>
  <si>
    <t>7 встреча</t>
  </si>
  <si>
    <t>Команда</t>
  </si>
  <si>
    <t>Пол    или вид</t>
  </si>
  <si>
    <t>Пол        вид</t>
  </si>
  <si>
    <t>1 отделение</t>
  </si>
  <si>
    <t>В.А. Жизневский</t>
  </si>
  <si>
    <t>Штамп спортивного учреждения</t>
  </si>
  <si>
    <t>Разработано 2010 г.                                               Жизневским Валерием Анатольевичем</t>
  </si>
  <si>
    <t>Московская обл.                                    г. Москва</t>
  </si>
  <si>
    <t>Доп.   или   Справка на руках</t>
  </si>
  <si>
    <t>самбо,   боевому самбо,   дзюдо</t>
  </si>
  <si>
    <t>10-11.10.2010</t>
  </si>
  <si>
    <t>Первенство г. Москвы среди юношей 1998-2000 г.р.                                                !!! вторая строка через длинный пробел !!!</t>
  </si>
  <si>
    <t>8 (916) 808-86-50                                                               v-a-l-e-r-i-y@mail.ru</t>
  </si>
  <si>
    <t>по виду борьбы</t>
  </si>
  <si>
    <t>Директор ГБОУ ЦО "Самбо-70"</t>
  </si>
  <si>
    <t>Доп.</t>
  </si>
  <si>
    <t>Врач физкульт. диспансера</t>
  </si>
  <si>
    <t>одинарные ячейки для данных</t>
  </si>
  <si>
    <t>двойные ячейки  для данных</t>
  </si>
  <si>
    <t>Лопарев Никита Николаевич</t>
  </si>
  <si>
    <t>КМС</t>
  </si>
  <si>
    <t>Северск</t>
  </si>
  <si>
    <t>Вахмистрова Н.А. Вышегородцев Д.Е.</t>
  </si>
  <si>
    <t>Кузьминых Сергей Сергеевич</t>
  </si>
  <si>
    <t>Правосуд Сергей Сергеевич</t>
  </si>
  <si>
    <t>1р</t>
  </si>
  <si>
    <t>Ж</t>
  </si>
  <si>
    <t>Назарова Алиноза Мамадалиевна</t>
  </si>
  <si>
    <t>Мотеко В.П.</t>
  </si>
  <si>
    <t>Томск</t>
  </si>
  <si>
    <t>Косточкина Александра Александровна</t>
  </si>
  <si>
    <t>Мартакова Валерия Вячеславовна</t>
  </si>
  <si>
    <t>Мотеко Артем Валерьевич</t>
  </si>
  <si>
    <t>Вышегородцев Д.Е. Вахмистрова Н.А.</t>
  </si>
  <si>
    <t>Ю</t>
  </si>
  <si>
    <t>Волков Денис Васильевич</t>
  </si>
  <si>
    <t>Максутов Дмитрий Ильич</t>
  </si>
  <si>
    <t>2ю</t>
  </si>
  <si>
    <t>Любченко С.Л.</t>
  </si>
  <si>
    <t>Переверзев Роман</t>
  </si>
  <si>
    <t>Гузиков А.П.</t>
  </si>
  <si>
    <t>Могильникова Виктория Юрьевна</t>
  </si>
  <si>
    <t>МС</t>
  </si>
  <si>
    <t>М</t>
  </si>
  <si>
    <t>Томская область, г.Северск</t>
  </si>
  <si>
    <t>САМБО</t>
  </si>
  <si>
    <t>Врач</t>
  </si>
  <si>
    <t>Борщенко Даниил Николаевич</t>
  </si>
  <si>
    <t>Горбачев Виктор Алексеевич</t>
  </si>
  <si>
    <t>Фокин Алексей Анатольевич</t>
  </si>
  <si>
    <t>Евлюхин Артемий Артурович</t>
  </si>
  <si>
    <t>1ю</t>
  </si>
  <si>
    <t>Д</t>
  </si>
  <si>
    <t>Кузьмин Алексей Сергеевич</t>
  </si>
  <si>
    <t>Исаков Егор Андреевич</t>
  </si>
  <si>
    <t>Анисимова Валерия Александровна</t>
  </si>
  <si>
    <t>Дудкин Артем Александрович</t>
  </si>
  <si>
    <t>Кудряшов Вячеслав Павлович</t>
  </si>
  <si>
    <t>Сакерин Никита Игоревич</t>
  </si>
  <si>
    <t xml:space="preserve">Башмаков Леонид </t>
  </si>
  <si>
    <t>бр</t>
  </si>
  <si>
    <t xml:space="preserve">Вахмистрова Н.А. </t>
  </si>
  <si>
    <t>Никонов Даниил Иванович</t>
  </si>
  <si>
    <t>Колесников Артем Юрьевич</t>
  </si>
  <si>
    <t>Бердников Всеволод Алексеевич</t>
  </si>
  <si>
    <t>Пирожков Денис Андреевич</t>
  </si>
  <si>
    <t>Поженько Софья</t>
  </si>
  <si>
    <t>Вахмистрова Н.А.</t>
  </si>
  <si>
    <t>Кологривов Валентин</t>
  </si>
  <si>
    <t>Липин БВ</t>
  </si>
  <si>
    <t>2000.</t>
  </si>
  <si>
    <t>Рогожкин Александр Андреевич</t>
  </si>
  <si>
    <t>св100</t>
  </si>
  <si>
    <t>2001.</t>
  </si>
  <si>
    <t>Коньков Вячеслав</t>
  </si>
  <si>
    <t>Вахмистрова НА</t>
  </si>
  <si>
    <t>Черников Никита</t>
  </si>
  <si>
    <t>Липин Б.В.</t>
  </si>
  <si>
    <t>1999.</t>
  </si>
  <si>
    <t>3р</t>
  </si>
  <si>
    <t>2р</t>
  </si>
  <si>
    <t>Савчук Никита</t>
  </si>
  <si>
    <t>Нерадовский Виктор</t>
  </si>
  <si>
    <t>Мамонов Алексей</t>
  </si>
  <si>
    <t>Калугин А.Ю.</t>
  </si>
  <si>
    <t>Максимов Максим</t>
  </si>
  <si>
    <t>3ю</t>
  </si>
  <si>
    <t>Павлуткин Егор</t>
  </si>
  <si>
    <t>Москаленко Вячеслав</t>
  </si>
  <si>
    <t>Директор</t>
  </si>
  <si>
    <t>А.В.Горбатых</t>
  </si>
  <si>
    <t>Л.Х.Латыпов</t>
  </si>
  <si>
    <t>Буторин Павел</t>
  </si>
  <si>
    <t>2 ю</t>
  </si>
  <si>
    <t>Липин ЮВ</t>
  </si>
  <si>
    <t>Вышегородцев ДЕ Фокин АА</t>
  </si>
  <si>
    <t>Лисовский Денис</t>
  </si>
  <si>
    <t>Федоровский Кирилл</t>
  </si>
  <si>
    <t>Борисов Никита</t>
  </si>
  <si>
    <t>Мишин Леонид</t>
  </si>
  <si>
    <t>Елохов Максим</t>
  </si>
  <si>
    <t>Мышкин Матвей</t>
  </si>
  <si>
    <t>св50</t>
  </si>
  <si>
    <t>Зайцев Игорь</t>
  </si>
  <si>
    <t>б.р</t>
  </si>
  <si>
    <t>Воищев Семен</t>
  </si>
  <si>
    <t>Воищев Сергей</t>
  </si>
  <si>
    <t>Рыхлевич Карина Павловна</t>
  </si>
  <si>
    <t>Вышегородцев Д.Е. Фокин А.А</t>
  </si>
  <si>
    <t>Щемский Роман Владимирович</t>
  </si>
  <si>
    <t>Вышегородцев Д.Е</t>
  </si>
  <si>
    <t>Васильев Владислав Андреевич</t>
  </si>
  <si>
    <t>Павлуткин Егор Валерьевич</t>
  </si>
  <si>
    <t>Наумова Анастасия Сергеевна</t>
  </si>
  <si>
    <t>Вышегородцев Д.Е.</t>
  </si>
  <si>
    <t>Ремезов Кирилл Александрович</t>
  </si>
  <si>
    <t>МБУДО ДЮСШ"Русь"</t>
  </si>
  <si>
    <t xml:space="preserve">Вышегородцев Д.Е. </t>
  </si>
  <si>
    <t>Гафуров Махмадюнус Хасанович</t>
  </si>
  <si>
    <t>Мишин Евгений</t>
  </si>
  <si>
    <t>Богданов Д.И.</t>
  </si>
  <si>
    <t>Фокин А.А</t>
  </si>
  <si>
    <t>Кулманаков Павел</t>
  </si>
  <si>
    <t>Ремезов Павел</t>
  </si>
  <si>
    <t>Полюшко Илья</t>
  </si>
  <si>
    <t>Шпак Максим</t>
  </si>
  <si>
    <t>Вахмистрова Н.А</t>
  </si>
  <si>
    <t>Липин Ю.В</t>
  </si>
  <si>
    <t>г.Томск</t>
  </si>
  <si>
    <t>Деркач Дарья Евгеньевна</t>
  </si>
  <si>
    <t>Золотухин Дмитрий Олегович</t>
  </si>
  <si>
    <t>Шаплов Лев Олегович</t>
  </si>
  <si>
    <t>Школкин Андрей Владимирович</t>
  </si>
  <si>
    <t>Вылегжанин Андрей Владимирович</t>
  </si>
  <si>
    <t>Кологривов Игорь Леонидович</t>
  </si>
  <si>
    <t>Первенство Томской области</t>
  </si>
  <si>
    <t>08 октября 2016 г.</t>
  </si>
  <si>
    <t xml:space="preserve">Алеев Артем </t>
  </si>
  <si>
    <t>Кривчиков Михаил</t>
  </si>
  <si>
    <t>Палаш Виктория</t>
  </si>
  <si>
    <t>Вахмистрова НА Фокин АА</t>
  </si>
  <si>
    <t>Тропин Кирилл</t>
  </si>
  <si>
    <t>Шалаев Иван</t>
  </si>
  <si>
    <t>Немеров Сергей</t>
  </si>
  <si>
    <t>Шадрина Зоя</t>
  </si>
  <si>
    <t>Фокин АА</t>
  </si>
  <si>
    <t>Гуляева Анастасия</t>
  </si>
  <si>
    <t>Скореднов Денис</t>
  </si>
  <si>
    <t>Овчинников Владимир</t>
  </si>
  <si>
    <t>Губина Дарья</t>
  </si>
  <si>
    <t>Фокин АА Вышегородцев ДЕ</t>
  </si>
  <si>
    <t>Карасев Данила</t>
  </si>
  <si>
    <t>Миронов Виктор</t>
  </si>
  <si>
    <t>Цеханович Максим</t>
  </si>
  <si>
    <t>Симонов Дмитрий</t>
  </si>
  <si>
    <t>Анищенко Дарья</t>
  </si>
  <si>
    <t>Носков Игорь</t>
  </si>
  <si>
    <t>Рыбалко Станислав</t>
  </si>
  <si>
    <t>Зайков Петр</t>
  </si>
  <si>
    <t>Мищанин Михаил</t>
  </si>
  <si>
    <t>Окшин Алексей</t>
  </si>
  <si>
    <t>Щербакова Элеонора Николаевна</t>
  </si>
  <si>
    <t>Вахмистрова НА Вышегородцев ДЕ</t>
  </si>
  <si>
    <t>Вышегородцев Д.Е Вахмистрова НА</t>
  </si>
  <si>
    <t>Шаплов Александр Олегович</t>
  </si>
  <si>
    <t>Шаплов Владимир Олегович</t>
  </si>
  <si>
    <t>Бабайцев Данила Юрьевич</t>
  </si>
  <si>
    <t>Астахов Василий</t>
  </si>
  <si>
    <t>Головнев Александр Александрович</t>
  </si>
  <si>
    <t>Овчеренко Никита</t>
  </si>
  <si>
    <t>Федоровский Леонид</t>
  </si>
  <si>
    <t>Джемилева Дарина</t>
  </si>
  <si>
    <t>Еремеева Лилия</t>
  </si>
  <si>
    <t>Петухова Елизавета</t>
  </si>
  <si>
    <t>Михеев Ростислав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</si>
</sst>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charset val="204"/>
      <scheme val="minor"/>
    </font>
    <font>
      <b/>
      <sz val="16"/>
      <color indexed="59"/>
      <name val="Calibri"/>
      <family val="2"/>
      <charset val="204"/>
    </font>
    <font>
      <sz val="11"/>
      <color indexed="59"/>
      <name val="Calibri"/>
      <family val="2"/>
      <charset val="204"/>
    </font>
    <font>
      <b/>
      <sz val="12"/>
      <color indexed="59"/>
      <name val="Calibri"/>
      <family val="2"/>
      <charset val="204"/>
    </font>
    <font>
      <b/>
      <u/>
      <sz val="12"/>
      <color indexed="59"/>
      <name val="Calibri"/>
      <family val="2"/>
      <charset val="204"/>
    </font>
    <font>
      <b/>
      <sz val="11"/>
      <color indexed="59"/>
      <name val="Calibri"/>
      <family val="2"/>
      <charset val="204"/>
    </font>
    <font>
      <b/>
      <sz val="8"/>
      <color indexed="59"/>
      <name val="Calibri"/>
      <family val="2"/>
      <charset val="204"/>
    </font>
    <font>
      <b/>
      <sz val="10"/>
      <color indexed="59"/>
      <name val="Calibri"/>
      <family val="2"/>
      <charset val="204"/>
    </font>
    <font>
      <sz val="8"/>
      <color indexed="59"/>
      <name val="Calibri"/>
      <family val="2"/>
      <charset val="204"/>
    </font>
    <font>
      <b/>
      <sz val="14"/>
      <color indexed="59"/>
      <name val="Calibri"/>
      <family val="2"/>
      <charset val="204"/>
    </font>
    <font>
      <b/>
      <sz val="9"/>
      <color indexed="59"/>
      <name val="Calibri"/>
      <family val="2"/>
      <charset val="204"/>
    </font>
    <font>
      <b/>
      <u val="double"/>
      <sz val="16"/>
      <color indexed="59"/>
      <name val="Calibri"/>
      <family val="2"/>
      <charset val="204"/>
    </font>
    <font>
      <sz val="18"/>
      <color indexed="59"/>
      <name val="Calibri"/>
      <family val="2"/>
      <charset val="204"/>
    </font>
    <font>
      <b/>
      <sz val="22"/>
      <color indexed="59"/>
      <name val="Calibri"/>
      <family val="2"/>
      <charset val="204"/>
    </font>
    <font>
      <b/>
      <i/>
      <u/>
      <sz val="16"/>
      <color indexed="59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8"/>
      <color indexed="59"/>
      <name val="Calibri"/>
      <family val="2"/>
      <charset val="204"/>
    </font>
    <font>
      <b/>
      <sz val="20"/>
      <color indexed="59"/>
      <name val="Cambria"/>
      <family val="1"/>
      <charset val="204"/>
    </font>
    <font>
      <b/>
      <sz val="24"/>
      <color indexed="59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59"/>
      <name val="Calibri"/>
      <family val="2"/>
      <charset val="204"/>
    </font>
    <font>
      <b/>
      <sz val="8"/>
      <color indexed="59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b/>
      <sz val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9"/>
      <color indexed="59"/>
      <name val="Calibri"/>
      <family val="2"/>
      <charset val="204"/>
    </font>
    <font>
      <b/>
      <sz val="11"/>
      <name val="Calibri"/>
      <family val="2"/>
      <charset val="204"/>
    </font>
    <font>
      <b/>
      <sz val="20"/>
      <name val="Calibri"/>
      <family val="2"/>
      <charset val="204"/>
    </font>
    <font>
      <b/>
      <i/>
      <sz val="16"/>
      <color indexed="59"/>
      <name val="Calibri"/>
      <family val="2"/>
      <charset val="204"/>
    </font>
    <font>
      <b/>
      <u/>
      <sz val="16"/>
      <color indexed="10"/>
      <name val="Calibri"/>
      <family val="2"/>
      <charset val="204"/>
    </font>
    <font>
      <b/>
      <sz val="16"/>
      <color indexed="59"/>
      <name val="Calibri"/>
      <family val="2"/>
      <charset val="204"/>
    </font>
    <font>
      <b/>
      <u val="double"/>
      <sz val="22"/>
      <color indexed="10"/>
      <name val="Calibri"/>
      <family val="2"/>
      <charset val="204"/>
    </font>
    <font>
      <b/>
      <sz val="22"/>
      <color indexed="59"/>
      <name val="Cambria"/>
      <family val="1"/>
      <charset val="204"/>
    </font>
    <font>
      <b/>
      <sz val="20"/>
      <color indexed="5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i/>
      <sz val="16"/>
      <name val="Calibri"/>
      <family val="2"/>
      <charset val="204"/>
    </font>
    <font>
      <b/>
      <sz val="16"/>
      <color indexed="9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5" fillId="0" borderId="0" xfId="0" applyNumberFormat="1" applyFont="1" applyAlignment="1" applyProtection="1">
      <alignment horizontal="center" vertical="center"/>
      <protection hidden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NumberFormat="1" applyFont="1" applyFill="1" applyBorder="1" applyAlignment="1" applyProtection="1">
      <alignment horizontal="center" vertical="center"/>
      <protection hidden="1"/>
    </xf>
    <xf numFmtId="0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NumberFormat="1" applyFont="1" applyAlignment="1" applyProtection="1">
      <alignment vertical="center" textRotation="90"/>
      <protection hidden="1"/>
    </xf>
    <xf numFmtId="0" fontId="3" fillId="0" borderId="0" xfId="0" applyNumberFormat="1" applyFont="1" applyAlignment="1">
      <alignment horizontal="left" vertical="center" wrapText="1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Alignment="1" applyProtection="1">
      <alignment horizontal="center" vertical="center" wrapText="1"/>
      <protection hidden="1"/>
    </xf>
    <xf numFmtId="0" fontId="29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>
      <alignment horizontal="center" vertical="center" wrapText="1"/>
    </xf>
    <xf numFmtId="14" fontId="28" fillId="0" borderId="2" xfId="0" applyNumberFormat="1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1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  <protection hidden="1"/>
    </xf>
    <xf numFmtId="49" fontId="2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2" xfId="0" applyFont="1" applyFill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Alignment="1">
      <alignment horizontal="left" vertical="center" wrapText="1" inden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hidden="1"/>
    </xf>
    <xf numFmtId="0" fontId="1" fillId="4" borderId="2" xfId="0" applyNumberFormat="1" applyFont="1" applyFill="1" applyBorder="1" applyAlignment="1" applyProtection="1">
      <alignment horizontal="left" vertical="center" wrapText="1"/>
      <protection hidden="1"/>
    </xf>
    <xf numFmtId="14" fontId="3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Alignment="1" applyProtection="1">
      <alignment horizontal="center" vertical="center" wrapText="1"/>
      <protection hidden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 applyProtection="1">
      <alignment horizontal="left" vertical="center" wrapText="1" indent="1"/>
      <protection locked="0"/>
    </xf>
    <xf numFmtId="14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1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Protection="1"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25" fillId="0" borderId="0" xfId="0" applyFont="1" applyProtection="1">
      <protection hidden="1"/>
    </xf>
    <xf numFmtId="0" fontId="31" fillId="0" borderId="2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6" fillId="4" borderId="2" xfId="0" applyNumberFormat="1" applyFont="1" applyFill="1" applyBorder="1" applyAlignment="1" applyProtection="1">
      <alignment horizontal="left" vertical="center"/>
      <protection hidden="1"/>
    </xf>
    <xf numFmtId="0" fontId="31" fillId="5" borderId="2" xfId="0" applyNumberFormat="1" applyFont="1" applyFill="1" applyBorder="1" applyAlignment="1" applyProtection="1">
      <alignment horizontal="center" vertical="center"/>
      <protection hidden="1"/>
    </xf>
    <xf numFmtId="49" fontId="26" fillId="0" borderId="2" xfId="0" quotePrefix="1" applyNumberFormat="1" applyFont="1" applyBorder="1" applyAlignment="1" applyProtection="1">
      <alignment horizontal="left" vertical="center" wrapText="1"/>
      <protection hidden="1"/>
    </xf>
    <xf numFmtId="49" fontId="26" fillId="0" borderId="2" xfId="0" applyNumberFormat="1" applyFont="1" applyBorder="1" applyAlignment="1" applyProtection="1">
      <alignment horizontal="left" vertical="center" wrapText="1"/>
      <protection hidden="1"/>
    </xf>
    <xf numFmtId="0" fontId="26" fillId="0" borderId="2" xfId="0" applyFont="1" applyBorder="1" applyAlignment="1" applyProtection="1">
      <alignment horizontal="left" vertical="center"/>
      <protection hidden="1"/>
    </xf>
    <xf numFmtId="0" fontId="31" fillId="5" borderId="2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16" fillId="2" borderId="4" xfId="0" applyNumberFormat="1" applyFont="1" applyFill="1" applyBorder="1" applyAlignment="1" applyProtection="1">
      <alignment vertical="center" wrapText="1"/>
      <protection hidden="1"/>
    </xf>
    <xf numFmtId="0" fontId="16" fillId="2" borderId="5" xfId="0" applyNumberFormat="1" applyFont="1" applyFill="1" applyBorder="1" applyAlignment="1" applyProtection="1">
      <alignment vertical="center" wrapText="1"/>
      <protection hidden="1"/>
    </xf>
    <xf numFmtId="0" fontId="16" fillId="2" borderId="0" xfId="0" applyNumberFormat="1" applyFont="1" applyFill="1" applyBorder="1" applyAlignment="1" applyProtection="1">
      <alignment vertical="center" wrapText="1"/>
      <protection hidden="1"/>
    </xf>
    <xf numFmtId="14" fontId="31" fillId="0" borderId="0" xfId="0" applyNumberFormat="1" applyFont="1" applyAlignment="1" applyProtection="1">
      <alignment horizontal="right" vertical="center"/>
      <protection hidden="1"/>
    </xf>
    <xf numFmtId="0" fontId="7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left" vertical="center" wrapText="1"/>
      <protection hidden="1"/>
    </xf>
    <xf numFmtId="0" fontId="5" fillId="6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7" xfId="0" applyNumberFormat="1" applyFont="1" applyFill="1" applyBorder="1" applyAlignment="1" applyProtection="1">
      <alignment vertical="center" wrapText="1"/>
      <protection hidden="1"/>
    </xf>
    <xf numFmtId="0" fontId="16" fillId="2" borderId="8" xfId="0" applyNumberFormat="1" applyFont="1" applyFill="1" applyBorder="1" applyAlignment="1" applyProtection="1">
      <alignment vertical="center" wrapText="1"/>
      <protection hidden="1"/>
    </xf>
    <xf numFmtId="0" fontId="16" fillId="2" borderId="9" xfId="0" applyNumberFormat="1" applyFont="1" applyFill="1" applyBorder="1" applyAlignment="1" applyProtection="1">
      <alignment vertical="center" wrapText="1"/>
      <protection hidden="1"/>
    </xf>
    <xf numFmtId="49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" xfId="0" applyNumberFormat="1" applyFont="1" applyFill="1" applyBorder="1" applyAlignment="1" applyProtection="1">
      <alignment horizontal="left" vertical="center" wrapText="1" indent="1"/>
      <protection hidden="1"/>
    </xf>
    <xf numFmtId="0" fontId="5" fillId="6" borderId="10" xfId="0" quotePrefix="1" applyNumberFormat="1" applyFont="1" applyFill="1" applyBorder="1" applyAlignment="1" applyProtection="1">
      <alignment horizontal="left" vertical="center" indent="3"/>
      <protection locked="0"/>
    </xf>
    <xf numFmtId="0" fontId="23" fillId="4" borderId="2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4" fillId="4" borderId="11" xfId="0" applyNumberFormat="1" applyFont="1" applyFill="1" applyBorder="1" applyAlignment="1" applyProtection="1">
      <alignment vertical="center"/>
      <protection hidden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2" xfId="0" applyNumberFormat="1" applyFont="1" applyFill="1" applyBorder="1" applyAlignment="1" applyProtection="1">
      <alignment horizontal="center" vertical="top" wrapText="1"/>
      <protection hidden="1"/>
    </xf>
    <xf numFmtId="0" fontId="3" fillId="2" borderId="2" xfId="0" applyNumberFormat="1" applyFont="1" applyFill="1" applyBorder="1" applyAlignment="1" applyProtection="1">
      <alignment horizontal="center" vertical="top" wrapText="1"/>
      <protection hidden="1"/>
    </xf>
    <xf numFmtId="14" fontId="3" fillId="2" borderId="2" xfId="0" applyNumberFormat="1" applyFont="1" applyFill="1" applyBorder="1" applyAlignment="1" applyProtection="1">
      <alignment horizontal="center" vertical="top" wrapText="1"/>
      <protection hidden="1"/>
    </xf>
    <xf numFmtId="0" fontId="3" fillId="2" borderId="1" xfId="0" applyNumberFormat="1" applyFont="1" applyFill="1" applyBorder="1" applyAlignment="1" applyProtection="1">
      <alignment horizontal="center" vertical="top" wrapText="1"/>
      <protection hidden="1"/>
    </xf>
    <xf numFmtId="0" fontId="1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2" xfId="0" applyNumberFormat="1" applyFont="1" applyFill="1" applyBorder="1" applyAlignment="1" applyProtection="1">
      <alignment vertical="center" wrapText="1"/>
      <protection hidden="1"/>
    </xf>
    <xf numFmtId="0" fontId="2" fillId="4" borderId="0" xfId="0" applyNumberFormat="1" applyFont="1" applyFill="1" applyAlignment="1" applyProtection="1">
      <alignment horizontal="center" vertical="center" wrapText="1"/>
      <protection hidden="1"/>
    </xf>
    <xf numFmtId="0" fontId="3" fillId="4" borderId="13" xfId="0" applyNumberFormat="1" applyFont="1" applyFill="1" applyBorder="1" applyAlignment="1" applyProtection="1">
      <alignment vertical="center" wrapText="1"/>
      <protection hidden="1"/>
    </xf>
    <xf numFmtId="0" fontId="3" fillId="4" borderId="0" xfId="0" applyNumberFormat="1" applyFont="1" applyFill="1" applyBorder="1" applyAlignment="1" applyProtection="1">
      <alignment vertical="center" wrapText="1"/>
      <protection hidden="1"/>
    </xf>
    <xf numFmtId="0" fontId="2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0" xfId="0" applyNumberFormat="1" applyFont="1" applyFill="1" applyBorder="1" applyAlignment="1" applyProtection="1">
      <alignment horizontal="center" vertical="center"/>
      <protection hidden="1"/>
    </xf>
    <xf numFmtId="0" fontId="3" fillId="4" borderId="0" xfId="0" applyNumberFormat="1" applyFont="1" applyFill="1" applyBorder="1" applyAlignment="1" applyProtection="1">
      <alignment horizontal="right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NumberFormat="1" applyFont="1" applyFill="1" applyBorder="1" applyAlignment="1" applyProtection="1">
      <alignment vertical="center" wrapText="1"/>
      <protection hidden="1"/>
    </xf>
    <xf numFmtId="0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2" xfId="0" applyNumberFormat="1" applyFont="1" applyFill="1" applyBorder="1" applyAlignment="1" applyProtection="1">
      <alignment horizontal="left" vertical="center" wrapText="1"/>
      <protection hidden="1"/>
    </xf>
    <xf numFmtId="0" fontId="2" fillId="4" borderId="0" xfId="0" applyNumberFormat="1" applyFont="1" applyFill="1" applyAlignment="1" applyProtection="1">
      <alignment horizontal="left" vertical="center" wrapText="1"/>
      <protection hidden="1"/>
    </xf>
    <xf numFmtId="0" fontId="5" fillId="4" borderId="0" xfId="0" applyNumberFormat="1" applyFont="1" applyFill="1" applyBorder="1" applyAlignment="1" applyProtection="1">
      <alignment horizontal="right" vertical="center"/>
      <protection hidden="1"/>
    </xf>
    <xf numFmtId="0" fontId="12" fillId="4" borderId="14" xfId="0" applyNumberFormat="1" applyFont="1" applyFill="1" applyBorder="1" applyAlignment="1" applyProtection="1">
      <alignment horizontal="center" vertical="center"/>
      <protection hidden="1"/>
    </xf>
    <xf numFmtId="0" fontId="12" fillId="4" borderId="15" xfId="0" applyNumberFormat="1" applyFont="1" applyFill="1" applyBorder="1" applyAlignment="1" applyProtection="1">
      <alignment horizontal="left" vertical="center"/>
      <protection hidden="1"/>
    </xf>
    <xf numFmtId="0" fontId="17" fillId="4" borderId="0" xfId="0" applyNumberFormat="1" applyFont="1" applyFill="1" applyAlignment="1" applyProtection="1">
      <alignment vertical="center" textRotation="90"/>
      <protection hidden="1"/>
    </xf>
    <xf numFmtId="0" fontId="8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8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11" xfId="0" applyNumberFormat="1" applyFont="1" applyFill="1" applyBorder="1" applyAlignment="1" applyProtection="1">
      <alignment vertical="center" wrapText="1"/>
      <protection hidden="1"/>
    </xf>
    <xf numFmtId="0" fontId="8" fillId="4" borderId="0" xfId="0" applyNumberFormat="1" applyFont="1" applyFill="1" applyAlignment="1" applyProtection="1">
      <alignment horizontal="center" vertical="center" wrapText="1"/>
      <protection hidden="1"/>
    </xf>
    <xf numFmtId="0" fontId="8" fillId="4" borderId="0" xfId="0" applyNumberFormat="1" applyFont="1" applyFill="1" applyAlignment="1" applyProtection="1">
      <alignment horizontal="left" vertical="center" wrapText="1"/>
      <protection hidden="1"/>
    </xf>
    <xf numFmtId="0" fontId="7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4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NumberFormat="1" applyFont="1" applyFill="1" applyBorder="1" applyAlignment="1" applyProtection="1">
      <alignment horizontal="right" vertical="center"/>
      <protection hidden="1"/>
    </xf>
    <xf numFmtId="0" fontId="5" fillId="4" borderId="0" xfId="0" applyNumberFormat="1" applyFont="1" applyFill="1" applyBorder="1" applyAlignment="1" applyProtection="1">
      <alignment horizontal="left" vertical="center" wrapText="1"/>
      <protection hidden="1"/>
    </xf>
    <xf numFmtId="0" fontId="5" fillId="4" borderId="11" xfId="0" applyNumberFormat="1" applyFont="1" applyFill="1" applyBorder="1" applyAlignment="1" applyProtection="1">
      <alignment horizontal="left" vertical="center" wrapText="1"/>
      <protection hidden="1"/>
    </xf>
    <xf numFmtId="0" fontId="7" fillId="4" borderId="0" xfId="0" applyNumberFormat="1" applyFont="1" applyFill="1" applyBorder="1" applyAlignment="1" applyProtection="1">
      <alignment horizontal="right" wrapText="1"/>
      <protection hidden="1"/>
    </xf>
    <xf numFmtId="0" fontId="2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1" xfId="0" applyNumberFormat="1" applyFont="1" applyFill="1" applyBorder="1" applyAlignment="1" applyProtection="1">
      <alignment horizontal="right" vertical="center" wrapText="1"/>
      <protection hidden="1"/>
    </xf>
    <xf numFmtId="0" fontId="2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4" xfId="0" applyNumberFormat="1" applyFont="1" applyFill="1" applyBorder="1" applyAlignment="1" applyProtection="1">
      <alignment horizontal="center" vertical="center"/>
      <protection hidden="1"/>
    </xf>
    <xf numFmtId="0" fontId="8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4" borderId="12" xfId="0" applyNumberFormat="1" applyFont="1" applyFill="1" applyBorder="1" applyAlignment="1" applyProtection="1">
      <alignment vertical="center"/>
      <protection hidden="1"/>
    </xf>
    <xf numFmtId="0" fontId="2" fillId="4" borderId="11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NumberFormat="1" applyFont="1" applyFill="1" applyBorder="1" applyAlignment="1" applyProtection="1">
      <alignment vertical="center"/>
      <protection hidden="1"/>
    </xf>
    <xf numFmtId="0" fontId="4" fillId="4" borderId="11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0" xfId="0" applyNumberFormat="1" applyFont="1" applyFill="1" applyBorder="1" applyAlignment="1" applyProtection="1">
      <alignment horizontal="left" vertical="center" indent="2"/>
      <protection hidden="1"/>
    </xf>
    <xf numFmtId="0" fontId="3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2" borderId="0" xfId="0" applyNumberFormat="1" applyFont="1" applyFill="1" applyBorder="1" applyAlignment="1" applyProtection="1">
      <alignment horizontal="left" vertical="center"/>
      <protection hidden="1"/>
    </xf>
    <xf numFmtId="0" fontId="3" fillId="4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8" xfId="0" applyNumberFormat="1" applyFont="1" applyFill="1" applyBorder="1" applyAlignment="1" applyProtection="1">
      <alignment horizontal="left" vertical="center" indent="8"/>
      <protection locked="0"/>
    </xf>
    <xf numFmtId="0" fontId="5" fillId="7" borderId="10" xfId="0" applyNumberFormat="1" applyFont="1" applyFill="1" applyBorder="1" applyAlignment="1" applyProtection="1">
      <alignment horizontal="left" vertical="center" indent="3"/>
      <protection locked="0"/>
    </xf>
    <xf numFmtId="0" fontId="10" fillId="2" borderId="19" xfId="0" applyNumberFormat="1" applyFont="1" applyFill="1" applyBorder="1" applyAlignment="1" applyProtection="1">
      <alignment horizontal="center" vertical="center"/>
      <protection hidden="1"/>
    </xf>
    <xf numFmtId="0" fontId="10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9" xfId="0" applyNumberFormat="1" applyFont="1" applyFill="1" applyBorder="1" applyAlignment="1" applyProtection="1">
      <alignment horizontal="left" vertical="center" indent="8"/>
      <protection hidden="1"/>
    </xf>
    <xf numFmtId="0" fontId="10" fillId="2" borderId="10" xfId="0" applyNumberFormat="1" applyFont="1" applyFill="1" applyBorder="1" applyAlignment="1" applyProtection="1">
      <alignment horizontal="left" vertical="center" indent="1"/>
      <protection hidden="1"/>
    </xf>
    <xf numFmtId="0" fontId="10" fillId="2" borderId="2" xfId="0" applyNumberFormat="1" applyFont="1" applyFill="1" applyBorder="1" applyAlignment="1" applyProtection="1">
      <alignment horizontal="center" vertical="center"/>
      <protection hidden="1"/>
    </xf>
    <xf numFmtId="0" fontId="10" fillId="2" borderId="10" xfId="0" applyNumberFormat="1" applyFont="1" applyFill="1" applyBorder="1" applyAlignment="1" applyProtection="1">
      <alignment horizontal="center" vertical="center"/>
      <protection hidden="1"/>
    </xf>
    <xf numFmtId="0" fontId="10" fillId="2" borderId="20" xfId="0" applyNumberFormat="1" applyFont="1" applyFill="1" applyBorder="1" applyAlignment="1" applyProtection="1">
      <alignment horizontal="center" vertical="center"/>
      <protection hidden="1"/>
    </xf>
    <xf numFmtId="0" fontId="1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4" borderId="2" xfId="0" applyNumberFormat="1" applyFont="1" applyFill="1" applyBorder="1" applyAlignment="1" applyProtection="1">
      <alignment horizontal="center" vertical="center" wrapText="1"/>
      <protection hidden="1"/>
    </xf>
    <xf numFmtId="14" fontId="2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NumberFormat="1" applyFont="1" applyBorder="1" applyAlignment="1" applyProtection="1">
      <alignment horizontal="center" vertical="center" wrapText="1"/>
      <protection hidden="1"/>
    </xf>
    <xf numFmtId="0" fontId="10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NumberFormat="1" applyFont="1" applyBorder="1" applyAlignment="1" applyProtection="1">
      <alignment horizontal="left" vertical="center" wrapText="1" indent="1"/>
      <protection hidden="1"/>
    </xf>
    <xf numFmtId="0" fontId="1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0" fontId="3" fillId="4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NumberFormat="1" applyFont="1" applyAlignment="1" applyProtection="1">
      <alignment horizontal="left" vertical="center" wrapText="1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NumberFormat="1" applyFont="1" applyAlignment="1" applyProtection="1">
      <alignment horizontal="left" vertical="center" wrapText="1" indent="1"/>
      <protection hidden="1"/>
    </xf>
    <xf numFmtId="0" fontId="2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5" fillId="6" borderId="18" xfId="0" applyNumberFormat="1" applyFont="1" applyFill="1" applyBorder="1" applyAlignment="1" applyProtection="1">
      <alignment horizontal="left" vertical="center" indent="8"/>
      <protection locked="0"/>
    </xf>
    <xf numFmtId="0" fontId="39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" xfId="0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1" xfId="0" applyFont="1" applyBorder="1" applyAlignment="1" applyProtection="1">
      <alignment horizontal="left" vertical="center" wrapText="1" indent="1"/>
      <protection locked="0"/>
    </xf>
    <xf numFmtId="0" fontId="10" fillId="2" borderId="18" xfId="0" applyNumberFormat="1" applyFont="1" applyFill="1" applyBorder="1" applyAlignment="1" applyProtection="1">
      <alignment horizontal="left" vertical="center" indent="8"/>
      <protection hidden="1"/>
    </xf>
    <xf numFmtId="0" fontId="10" fillId="2" borderId="10" xfId="0" applyNumberFormat="1" applyFont="1" applyFill="1" applyBorder="1" applyAlignment="1" applyProtection="1">
      <alignment horizontal="left" vertical="center" indent="8"/>
      <protection hidden="1"/>
    </xf>
    <xf numFmtId="0" fontId="10" fillId="2" borderId="19" xfId="0" applyNumberFormat="1" applyFont="1" applyFill="1" applyBorder="1" applyAlignment="1" applyProtection="1">
      <alignment horizontal="left" vertical="center" indent="8"/>
      <protection hidden="1"/>
    </xf>
    <xf numFmtId="0" fontId="5" fillId="2" borderId="22" xfId="0" applyNumberFormat="1" applyFont="1" applyFill="1" applyBorder="1" applyAlignment="1" applyProtection="1">
      <alignment horizontal="center" vertical="center"/>
      <protection hidden="1"/>
    </xf>
    <xf numFmtId="0" fontId="5" fillId="2" borderId="29" xfId="0" applyNumberFormat="1" applyFont="1" applyFill="1" applyBorder="1" applyAlignment="1" applyProtection="1">
      <alignment horizontal="center" vertical="center"/>
      <protection hidden="1"/>
    </xf>
    <xf numFmtId="0" fontId="7" fillId="7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NumberFormat="1" applyFont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6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0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7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9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8" xfId="0" applyNumberFormat="1" applyFont="1" applyFill="1" applyBorder="1" applyAlignment="1" applyProtection="1">
      <alignment horizontal="left" vertical="center" wrapText="1" indent="9"/>
      <protection hidden="1"/>
    </xf>
    <xf numFmtId="0" fontId="36" fillId="2" borderId="5" xfId="0" applyNumberFormat="1" applyFont="1" applyFill="1" applyBorder="1" applyAlignment="1" applyProtection="1">
      <alignment horizontal="center" vertical="center"/>
      <protection hidden="1"/>
    </xf>
    <xf numFmtId="0" fontId="36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8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9" xfId="0" applyNumberFormat="1" applyFont="1" applyFill="1" applyBorder="1" applyAlignment="1" applyProtection="1">
      <alignment horizontal="center" vertical="center"/>
      <protection hidden="1"/>
    </xf>
    <xf numFmtId="0" fontId="5" fillId="6" borderId="18" xfId="0" applyNumberFormat="1" applyFont="1" applyFill="1" applyBorder="1" applyAlignment="1" applyProtection="1">
      <alignment horizontal="left" vertical="center" indent="8"/>
      <protection locked="0"/>
    </xf>
    <xf numFmtId="0" fontId="5" fillId="6" borderId="10" xfId="0" applyNumberFormat="1" applyFont="1" applyFill="1" applyBorder="1" applyAlignment="1" applyProtection="1">
      <alignment horizontal="left" vertical="center" indent="8"/>
      <protection locked="0"/>
    </xf>
    <xf numFmtId="0" fontId="18" fillId="2" borderId="22" xfId="0" applyNumberFormat="1" applyFont="1" applyFill="1" applyBorder="1" applyAlignment="1" applyProtection="1">
      <alignment horizontal="center" vertical="center" textRotation="255"/>
      <protection hidden="1"/>
    </xf>
    <xf numFmtId="0" fontId="18" fillId="2" borderId="23" xfId="0" applyNumberFormat="1" applyFont="1" applyFill="1" applyBorder="1" applyAlignment="1" applyProtection="1">
      <alignment horizontal="center" vertical="center" textRotation="255"/>
      <protection hidden="1"/>
    </xf>
    <xf numFmtId="0" fontId="18" fillId="2" borderId="24" xfId="0" applyNumberFormat="1" applyFont="1" applyFill="1" applyBorder="1" applyAlignment="1" applyProtection="1">
      <alignment horizontal="center" vertical="center" textRotation="255"/>
      <protection hidden="1"/>
    </xf>
    <xf numFmtId="0" fontId="5" fillId="6" borderId="21" xfId="0" applyNumberFormat="1" applyFont="1" applyFill="1" applyBorder="1" applyAlignment="1" applyProtection="1">
      <alignment horizontal="left" vertical="center" indent="8"/>
      <protection locked="0"/>
    </xf>
    <xf numFmtId="0" fontId="5" fillId="6" borderId="25" xfId="0" applyNumberFormat="1" applyFont="1" applyFill="1" applyBorder="1" applyAlignment="1" applyProtection="1">
      <alignment horizontal="left" vertical="center" indent="8"/>
      <protection locked="0"/>
    </xf>
    <xf numFmtId="14" fontId="5" fillId="7" borderId="18" xfId="0" applyNumberFormat="1" applyFont="1" applyFill="1" applyBorder="1" applyAlignment="1" applyProtection="1">
      <alignment horizontal="left" vertical="center" wrapText="1" indent="8"/>
      <protection locked="0"/>
    </xf>
    <xf numFmtId="0" fontId="5" fillId="7" borderId="10" xfId="0" applyNumberFormat="1" applyFont="1" applyFill="1" applyBorder="1" applyAlignment="1" applyProtection="1">
      <alignment horizontal="left" vertical="center" wrapText="1" indent="8"/>
      <protection locked="0"/>
    </xf>
    <xf numFmtId="0" fontId="10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9" xfId="0" applyNumberFormat="1" applyFont="1" applyFill="1" applyBorder="1" applyAlignment="1" applyProtection="1">
      <alignment horizontal="left" vertical="center" wrapText="1" indent="8"/>
      <protection hidden="1"/>
    </xf>
    <xf numFmtId="0" fontId="10" fillId="2" borderId="10" xfId="0" applyNumberFormat="1" applyFont="1" applyFill="1" applyBorder="1" applyAlignment="1" applyProtection="1">
      <alignment horizontal="left" vertical="center" wrapText="1" indent="8"/>
      <protection hidden="1"/>
    </xf>
    <xf numFmtId="0" fontId="33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33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3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0" xfId="0" applyNumberFormat="1" applyFont="1" applyFill="1" applyBorder="1" applyAlignment="1" applyProtection="1">
      <alignment horizontal="left" vertical="center" indent="10"/>
      <protection hidden="1"/>
    </xf>
    <xf numFmtId="0" fontId="8" fillId="4" borderId="14" xfId="0" applyNumberFormat="1" applyFont="1" applyFill="1" applyBorder="1" applyAlignment="1" applyProtection="1">
      <alignment horizontal="right" vertical="center" indent="1"/>
      <protection hidden="1"/>
    </xf>
    <xf numFmtId="0" fontId="8" fillId="4" borderId="32" xfId="0" applyNumberFormat="1" applyFont="1" applyFill="1" applyBorder="1" applyAlignment="1" applyProtection="1">
      <alignment horizontal="right" vertical="center" indent="1"/>
      <protection hidden="1"/>
    </xf>
    <xf numFmtId="0" fontId="2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5" xfId="0" applyNumberFormat="1" applyFont="1" applyFill="1" applyBorder="1" applyAlignment="1" applyProtection="1">
      <alignment horizontal="left" vertical="center"/>
      <protection hidden="1"/>
    </xf>
    <xf numFmtId="0" fontId="8" fillId="4" borderId="12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NumberFormat="1" applyFont="1" applyFill="1" applyBorder="1" applyAlignment="1" applyProtection="1">
      <alignment horizontal="left" vertical="center"/>
      <protection hidden="1"/>
    </xf>
    <xf numFmtId="0" fontId="1" fillId="4" borderId="11" xfId="0" applyNumberFormat="1" applyFont="1" applyFill="1" applyBorder="1" applyAlignment="1" applyProtection="1">
      <alignment horizontal="left" vertical="center"/>
      <protection hidden="1"/>
    </xf>
    <xf numFmtId="0" fontId="7" fillId="4" borderId="30" xfId="0" applyNumberFormat="1" applyFont="1" applyFill="1" applyBorder="1" applyAlignment="1" applyProtection="1">
      <alignment horizontal="left" wrapText="1" indent="5"/>
      <protection hidden="1"/>
    </xf>
    <xf numFmtId="0" fontId="7" fillId="4" borderId="12" xfId="0" applyNumberFormat="1" applyFont="1" applyFill="1" applyBorder="1" applyAlignment="1" applyProtection="1">
      <alignment horizontal="left" wrapText="1" indent="5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NumberFormat="1" applyFont="1" applyFill="1" applyBorder="1" applyAlignment="1" applyProtection="1">
      <alignment horizontal="center" vertical="center"/>
      <protection hidden="1"/>
    </xf>
    <xf numFmtId="0" fontId="9" fillId="4" borderId="0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NumberFormat="1" applyFont="1" applyFill="1" applyBorder="1" applyAlignment="1" applyProtection="1">
      <alignment horizontal="left" vertical="center" indent="2"/>
      <protection hidden="1"/>
    </xf>
    <xf numFmtId="0" fontId="3" fillId="4" borderId="0" xfId="0" applyNumberFormat="1" applyFont="1" applyFill="1" applyBorder="1" applyAlignment="1" applyProtection="1">
      <alignment horizontal="left" vertical="center"/>
      <protection hidden="1"/>
    </xf>
    <xf numFmtId="0" fontId="3" fillId="4" borderId="0" xfId="0" applyNumberFormat="1" applyFont="1" applyFill="1" applyBorder="1" applyAlignment="1" applyProtection="1">
      <alignment horizontal="left" vertical="center" wrapText="1"/>
      <protection hidden="1"/>
    </xf>
    <xf numFmtId="0" fontId="41" fillId="4" borderId="0" xfId="0" applyNumberFormat="1" applyFont="1" applyFill="1" applyBorder="1" applyAlignment="1" applyProtection="1">
      <alignment horizontal="left" vertical="center"/>
      <protection hidden="1"/>
    </xf>
    <xf numFmtId="0" fontId="41" fillId="4" borderId="11" xfId="0" applyNumberFormat="1" applyFont="1" applyFill="1" applyBorder="1" applyAlignment="1" applyProtection="1">
      <alignment horizontal="left" vertical="center"/>
      <protection hidden="1"/>
    </xf>
    <xf numFmtId="0" fontId="9" fillId="4" borderId="0" xfId="0" applyNumberFormat="1" applyFont="1" applyFill="1" applyAlignment="1" applyProtection="1">
      <alignment horizontal="left" vertical="center" wrapText="1" indent="1"/>
      <protection hidden="1"/>
    </xf>
    <xf numFmtId="0" fontId="1" fillId="4" borderId="0" xfId="0" applyNumberFormat="1" applyFont="1" applyFill="1" applyAlignment="1" applyProtection="1">
      <alignment horizontal="left" vertical="center" wrapText="1" indent="1"/>
      <protection hidden="1"/>
    </xf>
    <xf numFmtId="0" fontId="37" fillId="2" borderId="0" xfId="0" applyNumberFormat="1" applyFont="1" applyFill="1" applyAlignment="1" applyProtection="1">
      <alignment horizontal="center" vertical="center" textRotation="90" wrapText="1"/>
      <protection hidden="1"/>
    </xf>
    <xf numFmtId="0" fontId="40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1" fillId="6" borderId="0" xfId="0" applyFont="1" applyFill="1" applyAlignment="1" applyProtection="1">
      <alignment horizontal="center" vertical="center" wrapText="1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left"/>
      <protection hidden="1"/>
    </xf>
    <xf numFmtId="0" fontId="3" fillId="0" borderId="33" xfId="0" applyNumberFormat="1" applyFont="1" applyBorder="1" applyAlignment="1" applyProtection="1">
      <alignment horizontal="center" vertical="center" wrapText="1"/>
      <protection hidden="1"/>
    </xf>
    <xf numFmtId="0" fontId="3" fillId="0" borderId="34" xfId="0" applyNumberFormat="1" applyFont="1" applyBorder="1" applyAlignment="1" applyProtection="1">
      <alignment horizontal="center" vertical="center" wrapText="1"/>
      <protection hidden="1"/>
    </xf>
    <xf numFmtId="0" fontId="6" fillId="0" borderId="33" xfId="0" applyNumberFormat="1" applyFont="1" applyBorder="1" applyAlignment="1" applyProtection="1">
      <alignment horizontal="left" vertical="center" wrapText="1" indent="1"/>
      <protection hidden="1"/>
    </xf>
    <xf numFmtId="0" fontId="6" fillId="0" borderId="34" xfId="0" applyNumberFormat="1" applyFont="1" applyBorder="1" applyAlignment="1" applyProtection="1">
      <alignment horizontal="left" vertical="center" wrapText="1" indent="1"/>
      <protection hidden="1"/>
    </xf>
    <xf numFmtId="0" fontId="1" fillId="0" borderId="33" xfId="0" applyNumberFormat="1" applyFont="1" applyBorder="1" applyAlignment="1" applyProtection="1">
      <alignment horizontal="center" vertical="center" wrapText="1"/>
      <protection hidden="1"/>
    </xf>
    <xf numFmtId="0" fontId="1" fillId="0" borderId="34" xfId="0" applyNumberFormat="1" applyFont="1" applyBorder="1" applyAlignment="1" applyProtection="1">
      <alignment horizontal="center" vertical="center" wrapText="1"/>
      <protection hidden="1"/>
    </xf>
    <xf numFmtId="0" fontId="9" fillId="0" borderId="33" xfId="0" applyNumberFormat="1" applyFont="1" applyBorder="1" applyAlignment="1" applyProtection="1">
      <alignment horizontal="center" vertical="center" wrapText="1"/>
      <protection hidden="1"/>
    </xf>
    <xf numFmtId="0" fontId="9" fillId="0" borderId="34" xfId="0" applyNumberFormat="1" applyFont="1" applyBorder="1" applyAlignment="1" applyProtection="1">
      <alignment horizontal="center" vertical="center" wrapText="1"/>
      <protection hidden="1"/>
    </xf>
    <xf numFmtId="0" fontId="29" fillId="4" borderId="33" xfId="0" applyNumberFormat="1" applyFont="1" applyFill="1" applyBorder="1" applyAlignment="1" applyProtection="1">
      <alignment horizontal="center" vertical="center" wrapText="1"/>
      <protection hidden="1"/>
    </xf>
    <xf numFmtId="0" fontId="29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33" xfId="0" applyNumberFormat="1" applyFont="1" applyFill="1" applyBorder="1" applyAlignment="1" applyProtection="1">
      <alignment horizontal="left" vertical="center" wrapText="1" indent="1"/>
      <protection hidden="1"/>
    </xf>
    <xf numFmtId="0" fontId="22" fillId="0" borderId="34" xfId="0" applyNumberFormat="1" applyFont="1" applyFill="1" applyBorder="1" applyAlignment="1" applyProtection="1">
      <alignment horizontal="left" vertical="center" wrapText="1" indent="1"/>
      <protection hidden="1"/>
    </xf>
    <xf numFmtId="0" fontId="24" fillId="0" borderId="33" xfId="0" applyNumberFormat="1" applyFont="1" applyFill="1" applyBorder="1" applyAlignment="1" applyProtection="1">
      <alignment horizontal="left" vertical="center" wrapText="1" indent="1"/>
      <protection hidden="1"/>
    </xf>
    <xf numFmtId="0" fontId="24" fillId="0" borderId="34" xfId="0" applyNumberFormat="1" applyFont="1" applyFill="1" applyBorder="1" applyAlignment="1" applyProtection="1">
      <alignment horizontal="left" vertical="center" wrapText="1" indent="1"/>
      <protection hidden="1"/>
    </xf>
    <xf numFmtId="0" fontId="27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3" xfId="0" applyNumberFormat="1" applyFont="1" applyBorder="1" applyAlignment="1" applyProtection="1">
      <alignment horizontal="center" vertical="center" wrapText="1"/>
      <protection hidden="1"/>
    </xf>
    <xf numFmtId="0" fontId="10" fillId="0" borderId="34" xfId="0" applyNumberFormat="1" applyFont="1" applyBorder="1" applyAlignment="1" applyProtection="1">
      <alignment horizontal="center" vertical="center" wrapText="1"/>
      <protection hidden="1"/>
    </xf>
    <xf numFmtId="0" fontId="10" fillId="0" borderId="33" xfId="0" applyNumberFormat="1" applyFont="1" applyBorder="1" applyAlignment="1" applyProtection="1">
      <alignment horizontal="left" vertical="center" wrapText="1" indent="1"/>
      <protection hidden="1"/>
    </xf>
    <xf numFmtId="0" fontId="10" fillId="0" borderId="34" xfId="0" applyNumberFormat="1" applyFont="1" applyBorder="1" applyAlignment="1" applyProtection="1">
      <alignment horizontal="left" vertical="center" wrapText="1" indent="1"/>
      <protection hidden="1"/>
    </xf>
    <xf numFmtId="0" fontId="2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2" xfId="0" applyNumberFormat="1" applyFont="1" applyFill="1" applyBorder="1" applyAlignment="1" applyProtection="1">
      <alignment horizontal="left" vertical="center" wrapText="1" indent="3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11</xdr:row>
      <xdr:rowOff>66675</xdr:rowOff>
    </xdr:from>
    <xdr:to>
      <xdr:col>4</xdr:col>
      <xdr:colOff>495300</xdr:colOff>
      <xdr:row>13</xdr:row>
      <xdr:rowOff>142875</xdr:rowOff>
    </xdr:to>
    <xdr:pic>
      <xdr:nvPicPr>
        <xdr:cNvPr id="2049" name="Рисунок 1" descr="Самбо-70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96200" y="4305300"/>
          <a:ext cx="361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114300</xdr:rowOff>
    </xdr:from>
    <xdr:to>
      <xdr:col>11</xdr:col>
      <xdr:colOff>914400</xdr:colOff>
      <xdr:row>2</xdr:row>
      <xdr:rowOff>257175</xdr:rowOff>
    </xdr:to>
    <xdr:pic>
      <xdr:nvPicPr>
        <xdr:cNvPr id="1025" name="Рисунок 2" descr="Самбо-70.gif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82525" y="114300"/>
          <a:ext cx="8382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79</xdr:row>
      <xdr:rowOff>95250</xdr:rowOff>
    </xdr:from>
    <xdr:to>
      <xdr:col>1</xdr:col>
      <xdr:colOff>1800225</xdr:colOff>
      <xdr:row>87</xdr:row>
      <xdr:rowOff>57150</xdr:rowOff>
    </xdr:to>
    <xdr:pic>
      <xdr:nvPicPr>
        <xdr:cNvPr id="1029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26174700"/>
          <a:ext cx="19145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108</xdr:row>
      <xdr:rowOff>95250</xdr:rowOff>
    </xdr:from>
    <xdr:to>
      <xdr:col>1</xdr:col>
      <xdr:colOff>1800225</xdr:colOff>
      <xdr:row>116</xdr:row>
      <xdr:rowOff>57150</xdr:rowOff>
    </xdr:to>
    <xdr:pic>
      <xdr:nvPicPr>
        <xdr:cNvPr id="1030" name="Рисунок 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34890075"/>
          <a:ext cx="19145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137</xdr:row>
      <xdr:rowOff>95250</xdr:rowOff>
    </xdr:from>
    <xdr:to>
      <xdr:col>1</xdr:col>
      <xdr:colOff>1800225</xdr:colOff>
      <xdr:row>145</xdr:row>
      <xdr:rowOff>57150</xdr:rowOff>
    </xdr:to>
    <xdr:pic>
      <xdr:nvPicPr>
        <xdr:cNvPr id="1031" name="Рисунок 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41700450"/>
          <a:ext cx="19145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21</xdr:row>
      <xdr:rowOff>47625</xdr:rowOff>
    </xdr:from>
    <xdr:to>
      <xdr:col>1</xdr:col>
      <xdr:colOff>1476375</xdr:colOff>
      <xdr:row>28</xdr:row>
      <xdr:rowOff>86164</xdr:rowOff>
    </xdr:to>
    <xdr:pic>
      <xdr:nvPicPr>
        <xdr:cNvPr id="10" name="Рисунок 9" descr="ФЕДЕРАЦИЯсамбо_томск_логотип.jpg"/>
        <xdr:cNvPicPr>
          <a:picLocks noChangeAspect="1"/>
        </xdr:cNvPicPr>
      </xdr:nvPicPr>
      <xdr:blipFill>
        <a:blip xmlns:r="http://schemas.openxmlformats.org/officeDocument/2006/relationships" r:embed="rId3"/>
        <a:srcRect l="1931" t="16801" r="50828" b="16835"/>
        <a:stretch>
          <a:fillRect/>
        </a:stretch>
      </xdr:blipFill>
      <xdr:spPr>
        <a:xfrm>
          <a:off x="269875" y="7540625"/>
          <a:ext cx="1444625" cy="143553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111125</xdr:rowOff>
    </xdr:from>
    <xdr:to>
      <xdr:col>1</xdr:col>
      <xdr:colOff>1444625</xdr:colOff>
      <xdr:row>57</xdr:row>
      <xdr:rowOff>149664</xdr:rowOff>
    </xdr:to>
    <xdr:pic>
      <xdr:nvPicPr>
        <xdr:cNvPr id="11" name="Рисунок 10" descr="ФЕДЕРАЦИЯсамбо_томск_логотип.jpg"/>
        <xdr:cNvPicPr>
          <a:picLocks noChangeAspect="1"/>
        </xdr:cNvPicPr>
      </xdr:nvPicPr>
      <xdr:blipFill>
        <a:blip xmlns:r="http://schemas.openxmlformats.org/officeDocument/2006/relationships" r:embed="rId3"/>
        <a:srcRect l="1931" t="16801" r="50828" b="16835"/>
        <a:stretch>
          <a:fillRect/>
        </a:stretch>
      </xdr:blipFill>
      <xdr:spPr>
        <a:xfrm>
          <a:off x="238125" y="15605125"/>
          <a:ext cx="1444625" cy="1435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1</xdr:col>
      <xdr:colOff>819150</xdr:colOff>
      <xdr:row>2</xdr:row>
      <xdr:rowOff>142875</xdr:rowOff>
    </xdr:to>
    <xdr:pic>
      <xdr:nvPicPr>
        <xdr:cNvPr id="4097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47625"/>
          <a:ext cx="904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G15"/>
  <sheetViews>
    <sheetView zoomScale="90" zoomScaleNormal="90" workbookViewId="0">
      <selection activeCell="B9" sqref="B9:C9"/>
    </sheetView>
  </sheetViews>
  <sheetFormatPr defaultColWidth="8.85546875" defaultRowHeight="15"/>
  <cols>
    <col min="1" max="1" width="30.42578125" style="1" customWidth="1"/>
    <col min="2" max="2" width="40.5703125" style="1" customWidth="1"/>
    <col min="3" max="3" width="38" style="1" customWidth="1"/>
    <col min="4" max="4" width="4.42578125" style="1" customWidth="1"/>
    <col min="5" max="7" width="23.5703125" style="1" customWidth="1"/>
    <col min="8" max="16384" width="8.85546875" style="1"/>
  </cols>
  <sheetData>
    <row r="1" spans="1:7" ht="34.5" customHeight="1">
      <c r="A1" s="178" t="s">
        <v>36</v>
      </c>
      <c r="B1" s="179"/>
      <c r="C1" s="179"/>
      <c r="D1" s="179"/>
      <c r="E1" s="179"/>
      <c r="F1" s="179"/>
    </row>
    <row r="2" spans="1:7" ht="29.25" customHeight="1" thickBot="1">
      <c r="A2" s="180" t="s">
        <v>37</v>
      </c>
      <c r="B2" s="181"/>
      <c r="C2" s="181"/>
      <c r="D2" s="182"/>
      <c r="E2" s="182"/>
      <c r="F2" s="182"/>
    </row>
    <row r="3" spans="1:7" ht="30" customHeight="1">
      <c r="A3" s="164" t="s">
        <v>59</v>
      </c>
      <c r="B3" s="62" t="s">
        <v>175</v>
      </c>
      <c r="C3" s="128" t="s">
        <v>103</v>
      </c>
      <c r="D3" s="185" t="s">
        <v>44</v>
      </c>
      <c r="E3" s="134" t="s">
        <v>54</v>
      </c>
      <c r="F3" s="135" t="s">
        <v>66</v>
      </c>
    </row>
    <row r="4" spans="1:7" ht="30" customHeight="1">
      <c r="A4" s="165"/>
      <c r="B4" s="183"/>
      <c r="C4" s="184"/>
      <c r="D4" s="186"/>
      <c r="E4" s="161" t="s">
        <v>62</v>
      </c>
      <c r="F4" s="162"/>
    </row>
    <row r="5" spans="1:7" ht="30" customHeight="1">
      <c r="A5" s="4" t="s">
        <v>72</v>
      </c>
      <c r="B5" s="183" t="s">
        <v>104</v>
      </c>
      <c r="C5" s="184"/>
      <c r="D5" s="186"/>
      <c r="E5" s="163" t="s">
        <v>68</v>
      </c>
      <c r="F5" s="162"/>
    </row>
    <row r="6" spans="1:7" ht="30" customHeight="1">
      <c r="A6" s="4" t="s">
        <v>41</v>
      </c>
      <c r="B6" s="166" t="s">
        <v>194</v>
      </c>
      <c r="C6" s="167"/>
      <c r="D6" s="186"/>
      <c r="E6" s="192" t="s">
        <v>70</v>
      </c>
      <c r="F6" s="193"/>
    </row>
    <row r="7" spans="1:7" ht="30" customHeight="1">
      <c r="A7" s="4" t="s">
        <v>42</v>
      </c>
      <c r="B7" s="190" t="s">
        <v>195</v>
      </c>
      <c r="C7" s="191"/>
      <c r="D7" s="186"/>
      <c r="E7" s="194" t="s">
        <v>69</v>
      </c>
      <c r="F7" s="195"/>
    </row>
    <row r="8" spans="1:7" ht="30" customHeight="1">
      <c r="A8" s="5" t="s">
        <v>43</v>
      </c>
      <c r="B8" s="131" t="s">
        <v>187</v>
      </c>
      <c r="C8" s="132"/>
      <c r="D8" s="186"/>
      <c r="E8" s="136" t="s">
        <v>17</v>
      </c>
      <c r="F8" s="137" t="s">
        <v>54</v>
      </c>
    </row>
    <row r="9" spans="1:7" ht="30" customHeight="1" thickBot="1">
      <c r="A9" s="5" t="s">
        <v>11</v>
      </c>
      <c r="B9" s="183" t="s">
        <v>173</v>
      </c>
      <c r="C9" s="184"/>
      <c r="D9" s="186"/>
      <c r="E9" s="163" t="s">
        <v>63</v>
      </c>
      <c r="F9" s="162"/>
    </row>
    <row r="10" spans="1:7" ht="30" customHeight="1" thickBot="1">
      <c r="A10" s="64" t="s">
        <v>105</v>
      </c>
      <c r="B10" s="157" t="s">
        <v>150</v>
      </c>
      <c r="C10" s="70" t="s">
        <v>74</v>
      </c>
      <c r="D10" s="186"/>
      <c r="E10" s="133" t="s">
        <v>75</v>
      </c>
      <c r="F10" s="138" t="s">
        <v>40</v>
      </c>
      <c r="G10" s="140" t="s">
        <v>67</v>
      </c>
    </row>
    <row r="11" spans="1:7" ht="30" customHeight="1" thickBot="1">
      <c r="A11" s="64" t="s">
        <v>148</v>
      </c>
      <c r="B11" s="188" t="s">
        <v>149</v>
      </c>
      <c r="C11" s="189"/>
      <c r="D11" s="187"/>
      <c r="E11" s="133" t="s">
        <v>73</v>
      </c>
      <c r="F11" s="139" t="s">
        <v>39</v>
      </c>
    </row>
    <row r="12" spans="1:7" ht="15" customHeight="1">
      <c r="A12" s="65"/>
      <c r="B12" s="57"/>
      <c r="C12" s="169" t="s">
        <v>65</v>
      </c>
      <c r="D12" s="169"/>
      <c r="E12" s="172" t="s">
        <v>71</v>
      </c>
      <c r="F12" s="173"/>
    </row>
    <row r="13" spans="1:7" ht="15" customHeight="1">
      <c r="A13" s="58"/>
      <c r="B13" s="59"/>
      <c r="C13" s="170"/>
      <c r="D13" s="170"/>
      <c r="E13" s="174"/>
      <c r="F13" s="175"/>
    </row>
    <row r="14" spans="1:7" ht="15.75" customHeight="1" thickBot="1">
      <c r="A14" s="66"/>
      <c r="B14" s="67"/>
      <c r="C14" s="171"/>
      <c r="D14" s="171"/>
      <c r="E14" s="176"/>
      <c r="F14" s="177"/>
    </row>
    <row r="15" spans="1:7" ht="21">
      <c r="A15" s="168" t="s">
        <v>53</v>
      </c>
      <c r="B15" s="168"/>
      <c r="C15" s="168"/>
      <c r="D15" s="168"/>
      <c r="E15" s="168"/>
      <c r="F15" s="168"/>
    </row>
  </sheetData>
  <sheetProtection password="EFBF" sheet="1" objects="1" scenarios="1" selectLockedCells="1"/>
  <mergeCells count="18">
    <mergeCell ref="A1:F1"/>
    <mergeCell ref="A2:F2"/>
    <mergeCell ref="B4:C4"/>
    <mergeCell ref="B5:C5"/>
    <mergeCell ref="D3:D11"/>
    <mergeCell ref="B11:C11"/>
    <mergeCell ref="B7:C7"/>
    <mergeCell ref="B9:C9"/>
    <mergeCell ref="E6:F6"/>
    <mergeCell ref="E7:F7"/>
    <mergeCell ref="E4:F4"/>
    <mergeCell ref="E5:F5"/>
    <mergeCell ref="A3:A4"/>
    <mergeCell ref="B6:C6"/>
    <mergeCell ref="A15:F15"/>
    <mergeCell ref="C12:D14"/>
    <mergeCell ref="E12:F14"/>
    <mergeCell ref="E9:F9"/>
  </mergeCells>
  <phoneticPr fontId="19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B0F0"/>
  </sheetPr>
  <dimension ref="A1:K177"/>
  <sheetViews>
    <sheetView topLeftCell="A79" zoomScale="80" zoomScaleNormal="80" zoomScalePageLayoutView="85" workbookViewId="0">
      <selection activeCell="E3" sqref="E3"/>
    </sheetView>
  </sheetViews>
  <sheetFormatPr defaultColWidth="8.85546875" defaultRowHeight="21"/>
  <cols>
    <col min="1" max="1" width="8.42578125" style="18" customWidth="1"/>
    <col min="2" max="2" width="50" style="7" customWidth="1"/>
    <col min="3" max="3" width="15.5703125" style="19" customWidth="1"/>
    <col min="4" max="4" width="10.5703125" style="14" customWidth="1"/>
    <col min="5" max="5" width="12.85546875" style="74" customWidth="1"/>
    <col min="6" max="6" width="17.5703125" style="28" customWidth="1"/>
    <col min="7" max="7" width="15.5703125" style="14" customWidth="1"/>
    <col min="8" max="8" width="19" style="26" customWidth="1"/>
    <col min="9" max="9" width="6.5703125" style="26" customWidth="1"/>
    <col min="10" max="10" width="6.5703125" style="14" customWidth="1"/>
    <col min="11" max="11" width="8.85546875" style="20"/>
    <col min="12" max="16384" width="8.85546875" style="14"/>
  </cols>
  <sheetData>
    <row r="1" spans="1:11" s="10" customFormat="1" ht="66" customHeight="1">
      <c r="A1" s="77" t="s">
        <v>33</v>
      </c>
      <c r="B1" s="78" t="s">
        <v>0</v>
      </c>
      <c r="C1" s="79" t="s">
        <v>2</v>
      </c>
      <c r="D1" s="78" t="s">
        <v>4</v>
      </c>
      <c r="E1" s="78" t="s">
        <v>1</v>
      </c>
      <c r="F1" s="78" t="s">
        <v>20</v>
      </c>
      <c r="G1" s="78" t="s">
        <v>18</v>
      </c>
      <c r="H1" s="80" t="s">
        <v>19</v>
      </c>
      <c r="I1" s="80" t="s">
        <v>60</v>
      </c>
      <c r="J1" s="80" t="s">
        <v>35</v>
      </c>
      <c r="K1" s="78" t="s">
        <v>15</v>
      </c>
    </row>
    <row r="2" spans="1:11" ht="21.95" customHeight="1">
      <c r="A2" s="11">
        <v>55</v>
      </c>
      <c r="B2" s="24" t="s">
        <v>196</v>
      </c>
      <c r="C2" s="17">
        <v>38558</v>
      </c>
      <c r="D2" s="13" t="s">
        <v>139</v>
      </c>
      <c r="E2" s="72">
        <v>46</v>
      </c>
      <c r="F2" s="27" t="s">
        <v>80</v>
      </c>
      <c r="G2" s="36"/>
      <c r="H2" s="37" t="s">
        <v>154</v>
      </c>
      <c r="I2" s="76" t="s">
        <v>93</v>
      </c>
      <c r="J2" s="2"/>
      <c r="K2" s="3">
        <v>1</v>
      </c>
    </row>
    <row r="3" spans="1:11" ht="21.95" customHeight="1">
      <c r="A3" s="11">
        <v>56</v>
      </c>
      <c r="B3" s="21" t="s">
        <v>114</v>
      </c>
      <c r="C3" s="12">
        <v>35924</v>
      </c>
      <c r="D3" s="13" t="s">
        <v>101</v>
      </c>
      <c r="E3" s="72">
        <v>65</v>
      </c>
      <c r="F3" s="27" t="s">
        <v>80</v>
      </c>
      <c r="G3" s="36"/>
      <c r="H3" s="37" t="s">
        <v>81</v>
      </c>
      <c r="I3" s="76" t="s">
        <v>111</v>
      </c>
      <c r="J3" s="129"/>
      <c r="K3" s="3">
        <v>2</v>
      </c>
    </row>
    <row r="4" spans="1:11" ht="21.95" customHeight="1">
      <c r="A4" s="11">
        <v>16</v>
      </c>
      <c r="B4" s="22" t="s">
        <v>214</v>
      </c>
      <c r="C4" s="12">
        <v>39005</v>
      </c>
      <c r="D4" s="13" t="s">
        <v>145</v>
      </c>
      <c r="E4" s="72">
        <v>34</v>
      </c>
      <c r="F4" s="27" t="s">
        <v>80</v>
      </c>
      <c r="G4" s="36"/>
      <c r="H4" s="37" t="s">
        <v>120</v>
      </c>
      <c r="I4" s="76" t="s">
        <v>93</v>
      </c>
      <c r="J4" s="2"/>
      <c r="K4" s="3">
        <v>3</v>
      </c>
    </row>
    <row r="5" spans="1:11" ht="21.95" customHeight="1">
      <c r="A5" s="11">
        <v>42</v>
      </c>
      <c r="B5" s="68" t="s">
        <v>226</v>
      </c>
      <c r="C5" s="12">
        <v>37054</v>
      </c>
      <c r="D5" s="13" t="s">
        <v>110</v>
      </c>
      <c r="E5" s="72">
        <v>87</v>
      </c>
      <c r="F5" s="27" t="s">
        <v>80</v>
      </c>
      <c r="G5" s="36"/>
      <c r="H5" s="37" t="s">
        <v>128</v>
      </c>
      <c r="I5" s="76" t="s">
        <v>85</v>
      </c>
      <c r="J5" s="129"/>
      <c r="K5" s="3">
        <v>4</v>
      </c>
    </row>
    <row r="6" spans="1:11" ht="21.95" customHeight="1">
      <c r="A6" s="11">
        <v>41</v>
      </c>
      <c r="B6" s="24" t="s">
        <v>225</v>
      </c>
      <c r="C6" s="17">
        <v>37309</v>
      </c>
      <c r="D6" s="13" t="s">
        <v>110</v>
      </c>
      <c r="E6" s="72">
        <v>65</v>
      </c>
      <c r="F6" s="27" t="s">
        <v>80</v>
      </c>
      <c r="G6" s="36"/>
      <c r="H6" s="37" t="s">
        <v>128</v>
      </c>
      <c r="I6" s="76"/>
      <c r="J6" s="2"/>
      <c r="K6" s="3">
        <v>5</v>
      </c>
    </row>
    <row r="7" spans="1:11" ht="21.95" customHeight="1">
      <c r="A7" s="11"/>
      <c r="B7" s="22" t="s">
        <v>118</v>
      </c>
      <c r="C7" s="12">
        <v>37209</v>
      </c>
      <c r="D7" s="39" t="s">
        <v>119</v>
      </c>
      <c r="E7" s="72">
        <v>35</v>
      </c>
      <c r="F7" s="27" t="s">
        <v>80</v>
      </c>
      <c r="G7" s="36"/>
      <c r="H7" s="37" t="s">
        <v>120</v>
      </c>
      <c r="I7" s="76" t="s">
        <v>93</v>
      </c>
      <c r="J7" s="129"/>
      <c r="K7" s="3">
        <v>6</v>
      </c>
    </row>
    <row r="8" spans="1:11" ht="21.95" customHeight="1">
      <c r="A8" s="11"/>
      <c r="B8" s="21" t="s">
        <v>123</v>
      </c>
      <c r="C8" s="12">
        <v>36669</v>
      </c>
      <c r="D8" s="13" t="s">
        <v>139</v>
      </c>
      <c r="E8" s="72">
        <v>50</v>
      </c>
      <c r="F8" s="27" t="s">
        <v>80</v>
      </c>
      <c r="G8" s="36"/>
      <c r="H8" s="37" t="s">
        <v>120</v>
      </c>
      <c r="I8" s="76" t="s">
        <v>93</v>
      </c>
      <c r="J8" s="129"/>
      <c r="K8" s="3">
        <v>7</v>
      </c>
    </row>
    <row r="9" spans="1:11" ht="21.95" customHeight="1">
      <c r="A9" s="11">
        <v>19</v>
      </c>
      <c r="B9" s="9" t="s">
        <v>157</v>
      </c>
      <c r="C9" s="17">
        <v>38447</v>
      </c>
      <c r="D9" s="13" t="s">
        <v>110</v>
      </c>
      <c r="E9" s="72">
        <v>42</v>
      </c>
      <c r="F9" s="27" t="s">
        <v>80</v>
      </c>
      <c r="G9" s="36"/>
      <c r="H9" s="37" t="s">
        <v>153</v>
      </c>
      <c r="I9" s="76" t="s">
        <v>93</v>
      </c>
      <c r="J9" s="2"/>
      <c r="K9" s="3">
        <v>8</v>
      </c>
    </row>
    <row r="10" spans="1:11" ht="21.95" customHeight="1">
      <c r="A10" s="11"/>
      <c r="B10" s="68" t="s">
        <v>106</v>
      </c>
      <c r="C10" s="12">
        <v>33799</v>
      </c>
      <c r="D10" s="13" t="s">
        <v>101</v>
      </c>
      <c r="E10" s="72">
        <v>62</v>
      </c>
      <c r="F10" s="27" t="s">
        <v>80</v>
      </c>
      <c r="G10" s="36"/>
      <c r="H10" s="37" t="s">
        <v>97</v>
      </c>
      <c r="I10" s="76" t="s">
        <v>102</v>
      </c>
      <c r="J10" s="129"/>
      <c r="K10" s="3">
        <v>9</v>
      </c>
    </row>
    <row r="11" spans="1:11" ht="21.95" customHeight="1">
      <c r="A11" s="11"/>
      <c r="B11" s="68" t="s">
        <v>106</v>
      </c>
      <c r="C11" s="12">
        <v>33799</v>
      </c>
      <c r="D11" s="13" t="s">
        <v>101</v>
      </c>
      <c r="E11" s="72">
        <v>62</v>
      </c>
      <c r="F11" s="27" t="s">
        <v>80</v>
      </c>
      <c r="G11" s="36"/>
      <c r="H11" s="37" t="s">
        <v>97</v>
      </c>
      <c r="I11" s="76" t="s">
        <v>102</v>
      </c>
      <c r="J11" s="129"/>
      <c r="K11" s="3">
        <v>10</v>
      </c>
    </row>
    <row r="12" spans="1:11" ht="21.95" customHeight="1">
      <c r="A12" s="11">
        <v>23</v>
      </c>
      <c r="B12" s="9" t="s">
        <v>151</v>
      </c>
      <c r="C12" s="17">
        <v>38571</v>
      </c>
      <c r="D12" s="13" t="s">
        <v>152</v>
      </c>
      <c r="E12" s="72">
        <v>32</v>
      </c>
      <c r="F12" s="27" t="s">
        <v>80</v>
      </c>
      <c r="G12" s="36"/>
      <c r="H12" s="37" t="s">
        <v>153</v>
      </c>
      <c r="I12" s="76" t="s">
        <v>93</v>
      </c>
      <c r="J12" s="2"/>
      <c r="K12" s="3">
        <v>11</v>
      </c>
    </row>
    <row r="13" spans="1:11" ht="21.95" customHeight="1">
      <c r="A13" s="11">
        <v>32</v>
      </c>
      <c r="B13" s="68" t="s">
        <v>170</v>
      </c>
      <c r="C13" s="12">
        <v>37401</v>
      </c>
      <c r="D13" s="13" t="s">
        <v>110</v>
      </c>
      <c r="E13" s="72">
        <v>65</v>
      </c>
      <c r="F13" s="27" t="s">
        <v>80</v>
      </c>
      <c r="G13" s="36"/>
      <c r="H13" s="37" t="s">
        <v>222</v>
      </c>
      <c r="I13" s="76" t="s">
        <v>93</v>
      </c>
      <c r="J13" s="129"/>
      <c r="K13" s="3">
        <v>12</v>
      </c>
    </row>
    <row r="14" spans="1:11" ht="21.95" customHeight="1">
      <c r="A14" s="11"/>
      <c r="B14" s="24" t="s">
        <v>164</v>
      </c>
      <c r="C14" s="17">
        <v>37764</v>
      </c>
      <c r="D14" s="13" t="s">
        <v>96</v>
      </c>
      <c r="E14" s="72">
        <v>59</v>
      </c>
      <c r="F14" s="27" t="s">
        <v>80</v>
      </c>
      <c r="G14" s="36"/>
      <c r="H14" s="37" t="s">
        <v>97</v>
      </c>
      <c r="I14" s="76" t="s">
        <v>93</v>
      </c>
      <c r="J14" s="2"/>
      <c r="K14" s="3">
        <v>13</v>
      </c>
    </row>
    <row r="15" spans="1:11" ht="21.95" customHeight="1">
      <c r="A15" s="11"/>
      <c r="B15" s="24" t="s">
        <v>165</v>
      </c>
      <c r="C15" s="17">
        <v>38161</v>
      </c>
      <c r="D15" s="13" t="s">
        <v>119</v>
      </c>
      <c r="E15" s="72">
        <v>55</v>
      </c>
      <c r="F15" s="27" t="s">
        <v>80</v>
      </c>
      <c r="G15" s="36"/>
      <c r="H15" s="37" t="s">
        <v>97</v>
      </c>
      <c r="I15" s="76" t="s">
        <v>93</v>
      </c>
      <c r="J15" s="2"/>
      <c r="K15" s="3">
        <v>14</v>
      </c>
    </row>
    <row r="16" spans="1:11" ht="21.95" customHeight="1">
      <c r="A16" s="11"/>
      <c r="B16" s="68" t="s">
        <v>94</v>
      </c>
      <c r="C16" s="12">
        <v>35707</v>
      </c>
      <c r="D16" s="13" t="s">
        <v>84</v>
      </c>
      <c r="E16" s="72">
        <v>60</v>
      </c>
      <c r="F16" s="27" t="s">
        <v>80</v>
      </c>
      <c r="G16" s="36"/>
      <c r="H16" s="37" t="s">
        <v>92</v>
      </c>
      <c r="I16" s="76" t="s">
        <v>93</v>
      </c>
      <c r="J16" s="129"/>
      <c r="K16" s="3">
        <v>15</v>
      </c>
    </row>
    <row r="17" spans="1:11" ht="21.95" customHeight="1">
      <c r="A17" s="11">
        <v>39</v>
      </c>
      <c r="B17" s="24" t="s">
        <v>192</v>
      </c>
      <c r="C17" s="17">
        <v>37147</v>
      </c>
      <c r="D17" s="13" t="s">
        <v>110</v>
      </c>
      <c r="E17" s="72">
        <v>56</v>
      </c>
      <c r="F17" s="27" t="s">
        <v>80</v>
      </c>
      <c r="G17" s="36"/>
      <c r="H17" s="37" t="s">
        <v>128</v>
      </c>
      <c r="I17" s="76" t="s">
        <v>93</v>
      </c>
      <c r="J17" s="2"/>
      <c r="K17" s="3">
        <v>16</v>
      </c>
    </row>
    <row r="18" spans="1:11" ht="21.95" customHeight="1">
      <c r="A18" s="11"/>
      <c r="B18" s="24" t="s">
        <v>177</v>
      </c>
      <c r="C18" s="17">
        <v>32226</v>
      </c>
      <c r="D18" s="13" t="s">
        <v>79</v>
      </c>
      <c r="E18" s="72">
        <v>74</v>
      </c>
      <c r="F18" s="27" t="s">
        <v>80</v>
      </c>
      <c r="G18" s="36"/>
      <c r="H18" s="37" t="s">
        <v>169</v>
      </c>
      <c r="I18" s="76" t="s">
        <v>102</v>
      </c>
      <c r="J18" s="2"/>
      <c r="K18" s="3">
        <v>17</v>
      </c>
    </row>
    <row r="19" spans="1:11" ht="21.95" customHeight="1">
      <c r="A19" s="11">
        <v>43</v>
      </c>
      <c r="B19" s="23" t="s">
        <v>227</v>
      </c>
      <c r="C19" s="15">
        <v>36610</v>
      </c>
      <c r="D19" s="13" t="s">
        <v>110</v>
      </c>
      <c r="E19" s="72">
        <v>65</v>
      </c>
      <c r="F19" s="27" t="s">
        <v>80</v>
      </c>
      <c r="G19" s="36"/>
      <c r="H19" s="37" t="s">
        <v>128</v>
      </c>
      <c r="I19" s="76" t="s">
        <v>93</v>
      </c>
      <c r="J19" s="129"/>
      <c r="K19" s="3">
        <v>18</v>
      </c>
    </row>
    <row r="20" spans="1:11" ht="21.95" customHeight="1">
      <c r="A20" s="11"/>
      <c r="B20" s="21" t="s">
        <v>107</v>
      </c>
      <c r="C20" s="12">
        <v>35112</v>
      </c>
      <c r="D20" s="13" t="s">
        <v>79</v>
      </c>
      <c r="E20" s="72">
        <v>68</v>
      </c>
      <c r="F20" s="27" t="s">
        <v>80</v>
      </c>
      <c r="G20" s="36"/>
      <c r="H20" s="37" t="s">
        <v>92</v>
      </c>
      <c r="I20" s="76" t="s">
        <v>102</v>
      </c>
      <c r="J20" s="129"/>
      <c r="K20" s="3">
        <v>19</v>
      </c>
    </row>
    <row r="21" spans="1:11" ht="21.95" customHeight="1">
      <c r="A21" s="11">
        <v>11</v>
      </c>
      <c r="B21" s="24" t="s">
        <v>208</v>
      </c>
      <c r="C21" s="17">
        <v>38872</v>
      </c>
      <c r="D21" s="13" t="s">
        <v>145</v>
      </c>
      <c r="E21" s="72">
        <v>43</v>
      </c>
      <c r="F21" s="27" t="s">
        <v>80</v>
      </c>
      <c r="G21" s="36"/>
      <c r="H21" s="37" t="s">
        <v>209</v>
      </c>
      <c r="I21" s="76" t="s">
        <v>93</v>
      </c>
      <c r="J21" s="2"/>
      <c r="K21" s="3">
        <v>20</v>
      </c>
    </row>
    <row r="22" spans="1:11" ht="21.95" customHeight="1">
      <c r="A22" s="11">
        <v>8</v>
      </c>
      <c r="B22" s="22" t="s">
        <v>205</v>
      </c>
      <c r="C22" s="12">
        <v>38159</v>
      </c>
      <c r="D22" s="39" t="s">
        <v>145</v>
      </c>
      <c r="E22" s="72">
        <v>65</v>
      </c>
      <c r="F22" s="27" t="s">
        <v>80</v>
      </c>
      <c r="G22" s="36"/>
      <c r="H22" s="37" t="s">
        <v>199</v>
      </c>
      <c r="I22" s="76" t="s">
        <v>93</v>
      </c>
      <c r="J22" s="2"/>
      <c r="K22" s="3">
        <v>21</v>
      </c>
    </row>
    <row r="23" spans="1:11" ht="21.95" customHeight="1">
      <c r="A23" s="11"/>
      <c r="B23" s="24" t="s">
        <v>188</v>
      </c>
      <c r="C23" s="17">
        <v>37792</v>
      </c>
      <c r="D23" s="13" t="s">
        <v>110</v>
      </c>
      <c r="E23" s="72">
        <v>70</v>
      </c>
      <c r="F23" s="27" t="s">
        <v>80</v>
      </c>
      <c r="G23" s="36"/>
      <c r="H23" s="37" t="s">
        <v>179</v>
      </c>
      <c r="I23" s="76" t="s">
        <v>111</v>
      </c>
      <c r="J23" s="2"/>
      <c r="K23" s="3">
        <v>22</v>
      </c>
    </row>
    <row r="24" spans="1:11" ht="21.95" customHeight="1">
      <c r="A24" s="11">
        <v>51</v>
      </c>
      <c r="B24" s="21" t="s">
        <v>230</v>
      </c>
      <c r="C24" s="12">
        <v>38242</v>
      </c>
      <c r="D24" s="13" t="s">
        <v>96</v>
      </c>
      <c r="E24" s="72">
        <v>43</v>
      </c>
      <c r="F24" s="27" t="s">
        <v>80</v>
      </c>
      <c r="G24" s="36"/>
      <c r="H24" s="37" t="s">
        <v>154</v>
      </c>
      <c r="I24" s="76" t="s">
        <v>111</v>
      </c>
      <c r="J24" s="129"/>
      <c r="K24" s="3">
        <v>23</v>
      </c>
    </row>
    <row r="25" spans="1:11" ht="21.95" customHeight="1">
      <c r="A25" s="11">
        <v>50</v>
      </c>
      <c r="B25" s="21" t="s">
        <v>115</v>
      </c>
      <c r="C25" s="12">
        <v>35745</v>
      </c>
      <c r="D25" s="13" t="s">
        <v>79</v>
      </c>
      <c r="E25" s="72">
        <v>62</v>
      </c>
      <c r="F25" s="27" t="s">
        <v>80</v>
      </c>
      <c r="G25" s="36"/>
      <c r="H25" s="37" t="s">
        <v>176</v>
      </c>
      <c r="I25" s="76" t="s">
        <v>102</v>
      </c>
      <c r="J25" s="129"/>
      <c r="K25" s="3">
        <v>24</v>
      </c>
    </row>
    <row r="26" spans="1:11" ht="21.95" customHeight="1">
      <c r="A26" s="11"/>
      <c r="B26" s="21" t="s">
        <v>109</v>
      </c>
      <c r="C26" s="12">
        <v>34417</v>
      </c>
      <c r="D26" s="13" t="s">
        <v>79</v>
      </c>
      <c r="E26" s="72">
        <v>74</v>
      </c>
      <c r="F26" s="27" t="s">
        <v>80</v>
      </c>
      <c r="G26" s="36"/>
      <c r="H26" s="37" t="s">
        <v>92</v>
      </c>
      <c r="I26" s="76" t="s">
        <v>102</v>
      </c>
      <c r="J26" s="129"/>
      <c r="K26" s="3">
        <v>25</v>
      </c>
    </row>
    <row r="27" spans="1:11" ht="21.95" customHeight="1">
      <c r="A27" s="11">
        <v>49</v>
      </c>
      <c r="B27" s="24" t="s">
        <v>159</v>
      </c>
      <c r="C27" s="17">
        <v>38141</v>
      </c>
      <c r="D27" s="13" t="s">
        <v>110</v>
      </c>
      <c r="E27" s="72">
        <v>55</v>
      </c>
      <c r="F27" s="27" t="s">
        <v>80</v>
      </c>
      <c r="G27" s="36"/>
      <c r="H27" s="37" t="s">
        <v>154</v>
      </c>
      <c r="I27" s="76" t="s">
        <v>93</v>
      </c>
      <c r="J27" s="2"/>
      <c r="K27" s="3">
        <v>26</v>
      </c>
    </row>
    <row r="28" spans="1:11" ht="21.95" customHeight="1">
      <c r="A28" s="11">
        <v>52</v>
      </c>
      <c r="B28" s="68" t="s">
        <v>231</v>
      </c>
      <c r="C28" s="12">
        <v>38148</v>
      </c>
      <c r="D28" s="13" t="s">
        <v>96</v>
      </c>
      <c r="E28" s="72">
        <v>43</v>
      </c>
      <c r="F28" s="27" t="s">
        <v>80</v>
      </c>
      <c r="G28" s="36"/>
      <c r="H28" s="37" t="s">
        <v>154</v>
      </c>
      <c r="I28" s="76" t="s">
        <v>111</v>
      </c>
      <c r="J28" s="129"/>
      <c r="K28" s="3">
        <v>27</v>
      </c>
    </row>
    <row r="29" spans="1:11" ht="21.95" customHeight="1">
      <c r="A29" s="11">
        <v>22</v>
      </c>
      <c r="B29" s="68" t="s">
        <v>217</v>
      </c>
      <c r="C29" s="12">
        <v>38562</v>
      </c>
      <c r="D29" s="13" t="s">
        <v>96</v>
      </c>
      <c r="E29" s="72">
        <v>32</v>
      </c>
      <c r="F29" s="27" t="s">
        <v>80</v>
      </c>
      <c r="G29" s="36"/>
      <c r="H29" s="37" t="s">
        <v>153</v>
      </c>
      <c r="I29" s="76" t="s">
        <v>93</v>
      </c>
      <c r="J29" s="129"/>
      <c r="K29" s="3">
        <v>28</v>
      </c>
    </row>
    <row r="30" spans="1:11" ht="21.95" customHeight="1">
      <c r="A30" s="11"/>
      <c r="B30" s="9" t="s">
        <v>162</v>
      </c>
      <c r="C30" s="17">
        <v>38111</v>
      </c>
      <c r="D30" s="13" t="s">
        <v>119</v>
      </c>
      <c r="E30" s="72">
        <v>60</v>
      </c>
      <c r="F30" s="27" t="s">
        <v>80</v>
      </c>
      <c r="G30" s="36"/>
      <c r="H30" s="37" t="s">
        <v>97</v>
      </c>
      <c r="I30" s="76" t="s">
        <v>93</v>
      </c>
      <c r="J30" s="2"/>
      <c r="K30" s="3">
        <v>29</v>
      </c>
    </row>
    <row r="31" spans="1:11" ht="21.95" customHeight="1">
      <c r="A31" s="11"/>
      <c r="B31" s="22" t="s">
        <v>189</v>
      </c>
      <c r="C31" s="12">
        <v>37410</v>
      </c>
      <c r="D31" s="39" t="s">
        <v>110</v>
      </c>
      <c r="E31" s="72">
        <v>55</v>
      </c>
      <c r="F31" s="27" t="s">
        <v>80</v>
      </c>
      <c r="G31" s="36"/>
      <c r="H31" s="37" t="s">
        <v>97</v>
      </c>
      <c r="I31" s="76" t="s">
        <v>93</v>
      </c>
      <c r="J31" s="2"/>
      <c r="K31" s="3">
        <v>30</v>
      </c>
    </row>
    <row r="32" spans="1:11" ht="21.95" customHeight="1">
      <c r="A32" s="11"/>
      <c r="B32" s="22" t="s">
        <v>113</v>
      </c>
      <c r="C32" s="12">
        <v>35814</v>
      </c>
      <c r="D32" s="13" t="s">
        <v>79</v>
      </c>
      <c r="E32" s="72">
        <v>72</v>
      </c>
      <c r="F32" s="27" t="s">
        <v>80</v>
      </c>
      <c r="G32" s="36"/>
      <c r="H32" s="37" t="s">
        <v>92</v>
      </c>
      <c r="I32" s="76" t="s">
        <v>93</v>
      </c>
      <c r="J32" s="129"/>
      <c r="K32" s="3">
        <v>31</v>
      </c>
    </row>
    <row r="33" spans="1:11" ht="21.95" customHeight="1">
      <c r="A33" s="11">
        <v>12</v>
      </c>
      <c r="B33" s="68" t="s">
        <v>210</v>
      </c>
      <c r="C33" s="12">
        <v>38302</v>
      </c>
      <c r="D33" s="13" t="s">
        <v>145</v>
      </c>
      <c r="E33" s="72">
        <v>38</v>
      </c>
      <c r="F33" s="27" t="s">
        <v>80</v>
      </c>
      <c r="G33" s="36"/>
      <c r="H33" s="37" t="s">
        <v>209</v>
      </c>
      <c r="I33" s="76" t="s">
        <v>93</v>
      </c>
      <c r="J33" s="2"/>
      <c r="K33" s="3">
        <v>32</v>
      </c>
    </row>
    <row r="34" spans="1:11" ht="21.95" customHeight="1">
      <c r="A34" s="11"/>
      <c r="B34" s="22" t="s">
        <v>122</v>
      </c>
      <c r="C34" s="12">
        <v>36665</v>
      </c>
      <c r="D34" s="13" t="s">
        <v>119</v>
      </c>
      <c r="E34" s="72">
        <v>55</v>
      </c>
      <c r="F34" s="27" t="s">
        <v>80</v>
      </c>
      <c r="G34" s="36"/>
      <c r="H34" s="37" t="s">
        <v>120</v>
      </c>
      <c r="I34" s="76" t="s">
        <v>93</v>
      </c>
      <c r="J34" s="129"/>
      <c r="K34" s="3">
        <v>33</v>
      </c>
    </row>
    <row r="35" spans="1:11" ht="21.95" customHeight="1">
      <c r="A35" s="11"/>
      <c r="B35" s="21" t="s">
        <v>127</v>
      </c>
      <c r="C35" s="12">
        <v>36361</v>
      </c>
      <c r="D35" s="13" t="s">
        <v>110</v>
      </c>
      <c r="E35" s="72">
        <v>60</v>
      </c>
      <c r="F35" s="27" t="s">
        <v>80</v>
      </c>
      <c r="G35" s="36"/>
      <c r="H35" s="37" t="s">
        <v>128</v>
      </c>
      <c r="I35" s="76" t="s">
        <v>93</v>
      </c>
      <c r="J35" s="2"/>
      <c r="K35" s="3">
        <v>34</v>
      </c>
    </row>
    <row r="36" spans="1:11" ht="21.95" customHeight="1">
      <c r="A36" s="11">
        <v>37</v>
      </c>
      <c r="B36" s="21" t="s">
        <v>193</v>
      </c>
      <c r="C36" s="12">
        <v>36614</v>
      </c>
      <c r="D36" s="13" t="s">
        <v>110</v>
      </c>
      <c r="E36" s="72">
        <v>75</v>
      </c>
      <c r="F36" s="27" t="s">
        <v>80</v>
      </c>
      <c r="G36" s="36"/>
      <c r="H36" s="37" t="s">
        <v>128</v>
      </c>
      <c r="I36" s="76" t="s">
        <v>93</v>
      </c>
      <c r="J36" s="2"/>
      <c r="K36" s="3">
        <v>35</v>
      </c>
    </row>
    <row r="37" spans="1:11" ht="21.95" customHeight="1">
      <c r="A37" s="11"/>
      <c r="B37" s="22" t="s">
        <v>133</v>
      </c>
      <c r="C37" s="12" t="s">
        <v>132</v>
      </c>
      <c r="D37" s="13" t="s">
        <v>119</v>
      </c>
      <c r="E37" s="72">
        <v>59</v>
      </c>
      <c r="F37" s="27" t="s">
        <v>80</v>
      </c>
      <c r="G37" s="36"/>
      <c r="H37" s="37" t="s">
        <v>134</v>
      </c>
      <c r="I37" s="76" t="s">
        <v>93</v>
      </c>
      <c r="J37" s="2"/>
      <c r="K37" s="3">
        <v>36</v>
      </c>
    </row>
    <row r="38" spans="1:11" ht="21.95" customHeight="1">
      <c r="A38" s="11"/>
      <c r="B38" s="68" t="s">
        <v>89</v>
      </c>
      <c r="C38" s="12">
        <v>35216</v>
      </c>
      <c r="D38" s="13" t="s">
        <v>79</v>
      </c>
      <c r="E38" s="72">
        <v>48</v>
      </c>
      <c r="F38" s="27" t="s">
        <v>80</v>
      </c>
      <c r="G38" s="36"/>
      <c r="H38" s="37" t="s">
        <v>81</v>
      </c>
      <c r="I38" s="76" t="s">
        <v>85</v>
      </c>
      <c r="J38" s="129"/>
      <c r="K38" s="3">
        <v>37</v>
      </c>
    </row>
    <row r="39" spans="1:11" ht="21.95" customHeight="1">
      <c r="A39" s="11">
        <v>1</v>
      </c>
      <c r="B39" s="24" t="s">
        <v>197</v>
      </c>
      <c r="C39" s="17">
        <v>38591</v>
      </c>
      <c r="D39" s="13" t="s">
        <v>145</v>
      </c>
      <c r="E39" s="72">
        <v>50</v>
      </c>
      <c r="F39" s="27" t="s">
        <v>80</v>
      </c>
      <c r="G39" s="36"/>
      <c r="H39" s="37" t="s">
        <v>180</v>
      </c>
      <c r="I39" s="76" t="s">
        <v>93</v>
      </c>
      <c r="J39" s="2"/>
      <c r="K39" s="3">
        <v>38</v>
      </c>
    </row>
    <row r="40" spans="1:11" ht="21.95" customHeight="1">
      <c r="A40" s="11">
        <v>40</v>
      </c>
      <c r="B40" s="68" t="s">
        <v>116</v>
      </c>
      <c r="C40" s="12">
        <v>37090</v>
      </c>
      <c r="D40" s="13" t="s">
        <v>110</v>
      </c>
      <c r="E40" s="72">
        <v>48</v>
      </c>
      <c r="F40" s="27" t="s">
        <v>80</v>
      </c>
      <c r="G40" s="36"/>
      <c r="H40" s="37" t="s">
        <v>128</v>
      </c>
      <c r="I40" s="76" t="s">
        <v>93</v>
      </c>
      <c r="J40" s="129"/>
      <c r="K40" s="3">
        <v>39</v>
      </c>
    </row>
    <row r="41" spans="1:11" ht="21.95" customHeight="1">
      <c r="A41" s="11"/>
      <c r="B41" s="22" t="s">
        <v>112</v>
      </c>
      <c r="C41" s="12">
        <v>35462</v>
      </c>
      <c r="D41" s="13" t="s">
        <v>84</v>
      </c>
      <c r="E41" s="72">
        <v>84</v>
      </c>
      <c r="F41" s="27" t="s">
        <v>80</v>
      </c>
      <c r="G41" s="36"/>
      <c r="H41" s="37" t="s">
        <v>92</v>
      </c>
      <c r="I41" s="76" t="s">
        <v>93</v>
      </c>
      <c r="J41" s="2"/>
      <c r="K41" s="3">
        <v>40</v>
      </c>
    </row>
    <row r="42" spans="1:11" ht="21.95" customHeight="1">
      <c r="A42" s="11"/>
      <c r="B42" s="68" t="s">
        <v>82</v>
      </c>
      <c r="C42" s="12">
        <v>35417</v>
      </c>
      <c r="D42" s="13" t="s">
        <v>79</v>
      </c>
      <c r="E42" s="72">
        <v>74</v>
      </c>
      <c r="F42" s="27" t="s">
        <v>80</v>
      </c>
      <c r="G42" s="36"/>
      <c r="H42" s="37" t="s">
        <v>81</v>
      </c>
      <c r="I42" s="76" t="s">
        <v>102</v>
      </c>
      <c r="J42" s="2"/>
      <c r="K42" s="3">
        <v>41</v>
      </c>
    </row>
    <row r="43" spans="1:11" ht="21.95" customHeight="1">
      <c r="A43" s="11">
        <v>2</v>
      </c>
      <c r="B43" s="24" t="s">
        <v>181</v>
      </c>
      <c r="C43" s="17">
        <v>39060</v>
      </c>
      <c r="D43" s="13" t="s">
        <v>96</v>
      </c>
      <c r="E43" s="72">
        <v>32</v>
      </c>
      <c r="F43" s="27" t="s">
        <v>80</v>
      </c>
      <c r="G43" s="36"/>
      <c r="H43" s="37" t="s">
        <v>180</v>
      </c>
      <c r="I43" s="76"/>
      <c r="J43" s="2"/>
      <c r="K43" s="3">
        <v>42</v>
      </c>
    </row>
    <row r="44" spans="1:11" ht="21.95" customHeight="1">
      <c r="A44" s="11">
        <v>18</v>
      </c>
      <c r="B44" s="9" t="s">
        <v>155</v>
      </c>
      <c r="C44" s="17">
        <v>38492</v>
      </c>
      <c r="D44" s="13" t="s">
        <v>110</v>
      </c>
      <c r="E44" s="72">
        <v>38</v>
      </c>
      <c r="F44" s="27" t="s">
        <v>80</v>
      </c>
      <c r="G44" s="36"/>
      <c r="H44" s="37" t="s">
        <v>153</v>
      </c>
      <c r="I44" s="76" t="s">
        <v>93</v>
      </c>
      <c r="J44" s="2"/>
      <c r="K44" s="3">
        <v>43</v>
      </c>
    </row>
    <row r="45" spans="1:11" ht="21.95" customHeight="1">
      <c r="A45" s="11"/>
      <c r="B45" s="68" t="s">
        <v>78</v>
      </c>
      <c r="C45" s="12">
        <v>35272</v>
      </c>
      <c r="D45" s="13" t="s">
        <v>79</v>
      </c>
      <c r="E45" s="72">
        <v>57</v>
      </c>
      <c r="F45" s="27" t="s">
        <v>80</v>
      </c>
      <c r="G45" s="36"/>
      <c r="H45" s="37" t="s">
        <v>81</v>
      </c>
      <c r="I45" s="76" t="s">
        <v>102</v>
      </c>
      <c r="J45" s="2"/>
      <c r="K45" s="3">
        <v>44</v>
      </c>
    </row>
    <row r="46" spans="1:11" ht="21.95" customHeight="1">
      <c r="A46" s="11"/>
      <c r="B46" s="9" t="s">
        <v>144</v>
      </c>
      <c r="C46" s="17">
        <v>38377</v>
      </c>
      <c r="D46" s="13" t="s">
        <v>96</v>
      </c>
      <c r="E46" s="72">
        <v>55</v>
      </c>
      <c r="F46" s="27" t="s">
        <v>80</v>
      </c>
      <c r="G46" s="36"/>
      <c r="H46" s="37" t="s">
        <v>97</v>
      </c>
      <c r="I46" s="76" t="s">
        <v>93</v>
      </c>
      <c r="J46" s="2"/>
      <c r="K46" s="3">
        <v>45</v>
      </c>
    </row>
    <row r="47" spans="1:11" ht="21.95" customHeight="1">
      <c r="A47" s="11"/>
      <c r="B47" s="68" t="s">
        <v>95</v>
      </c>
      <c r="C47" s="12">
        <v>36707</v>
      </c>
      <c r="D47" s="13" t="s">
        <v>84</v>
      </c>
      <c r="E47" s="72">
        <v>55</v>
      </c>
      <c r="F47" s="27" t="s">
        <v>80</v>
      </c>
      <c r="G47" s="36"/>
      <c r="H47" s="37" t="s">
        <v>81</v>
      </c>
      <c r="I47" s="76" t="s">
        <v>93</v>
      </c>
      <c r="J47" s="2"/>
      <c r="K47" s="3">
        <v>46</v>
      </c>
    </row>
    <row r="48" spans="1:11" ht="21.95" customHeight="1">
      <c r="A48" s="11"/>
      <c r="B48" s="9" t="s">
        <v>142</v>
      </c>
      <c r="C48" s="17">
        <v>37992</v>
      </c>
      <c r="D48" s="13" t="s">
        <v>110</v>
      </c>
      <c r="E48" s="72">
        <v>34</v>
      </c>
      <c r="F48" s="27" t="s">
        <v>80</v>
      </c>
      <c r="G48" s="36"/>
      <c r="H48" s="37" t="s">
        <v>143</v>
      </c>
      <c r="I48" s="76" t="s">
        <v>93</v>
      </c>
      <c r="J48" s="2"/>
      <c r="K48" s="3">
        <v>47</v>
      </c>
    </row>
    <row r="49" spans="1:11" ht="21.95" customHeight="1">
      <c r="A49" s="11"/>
      <c r="B49" s="68" t="s">
        <v>90</v>
      </c>
      <c r="C49" s="12">
        <v>34900</v>
      </c>
      <c r="D49" s="13" t="s">
        <v>101</v>
      </c>
      <c r="E49" s="72">
        <v>60</v>
      </c>
      <c r="F49" s="27" t="s">
        <v>88</v>
      </c>
      <c r="G49" s="36"/>
      <c r="H49" s="37" t="s">
        <v>92</v>
      </c>
      <c r="I49" s="76" t="s">
        <v>85</v>
      </c>
      <c r="J49" s="2"/>
      <c r="K49" s="3">
        <v>48</v>
      </c>
    </row>
    <row r="50" spans="1:11" ht="21.95" customHeight="1">
      <c r="A50" s="11">
        <v>13</v>
      </c>
      <c r="B50" s="24" t="s">
        <v>211</v>
      </c>
      <c r="C50" s="17">
        <v>38398</v>
      </c>
      <c r="D50" s="13" t="s">
        <v>145</v>
      </c>
      <c r="E50" s="72">
        <v>35</v>
      </c>
      <c r="F50" s="27" t="s">
        <v>80</v>
      </c>
      <c r="G50" s="36"/>
      <c r="H50" s="37" t="s">
        <v>209</v>
      </c>
      <c r="I50" s="76" t="s">
        <v>93</v>
      </c>
      <c r="J50" s="2"/>
      <c r="K50" s="3">
        <v>49</v>
      </c>
    </row>
    <row r="51" spans="1:11" ht="21.95" customHeight="1">
      <c r="A51" s="11">
        <v>54</v>
      </c>
      <c r="B51" s="24" t="s">
        <v>233</v>
      </c>
      <c r="C51" s="17">
        <v>38320</v>
      </c>
      <c r="D51" s="13" t="s">
        <v>145</v>
      </c>
      <c r="E51" s="72">
        <v>38</v>
      </c>
      <c r="F51" s="27" t="s">
        <v>80</v>
      </c>
      <c r="G51" s="36"/>
      <c r="H51" s="37" t="s">
        <v>154</v>
      </c>
      <c r="I51" s="76" t="s">
        <v>93</v>
      </c>
      <c r="J51" s="2"/>
      <c r="K51" s="3">
        <v>50</v>
      </c>
    </row>
    <row r="52" spans="1:11" ht="21.95" customHeight="1">
      <c r="A52" s="11"/>
      <c r="B52" s="24" t="s">
        <v>178</v>
      </c>
      <c r="C52" s="17">
        <v>37300</v>
      </c>
      <c r="D52" s="13" t="s">
        <v>110</v>
      </c>
      <c r="E52" s="72"/>
      <c r="F52" s="27" t="s">
        <v>80</v>
      </c>
      <c r="G52" s="36"/>
      <c r="H52" s="37" t="s">
        <v>169</v>
      </c>
      <c r="I52" s="76" t="s">
        <v>93</v>
      </c>
      <c r="J52" s="2"/>
      <c r="K52" s="3">
        <v>51</v>
      </c>
    </row>
    <row r="53" spans="1:11" ht="21.95" customHeight="1">
      <c r="A53" s="11"/>
      <c r="B53" s="9" t="s">
        <v>158</v>
      </c>
      <c r="C53" s="17">
        <v>38138</v>
      </c>
      <c r="D53" s="13" t="s">
        <v>96</v>
      </c>
      <c r="E53" s="72">
        <v>40</v>
      </c>
      <c r="F53" s="27" t="s">
        <v>80</v>
      </c>
      <c r="G53" s="36"/>
      <c r="H53" s="37" t="s">
        <v>97</v>
      </c>
      <c r="I53" s="76" t="s">
        <v>93</v>
      </c>
      <c r="J53" s="2"/>
      <c r="K53" s="3">
        <v>52</v>
      </c>
    </row>
    <row r="54" spans="1:11" ht="21.95" customHeight="1">
      <c r="A54" s="11">
        <v>28</v>
      </c>
      <c r="B54" s="21" t="s">
        <v>218</v>
      </c>
      <c r="C54" s="12">
        <v>37591</v>
      </c>
      <c r="D54" s="13" t="s">
        <v>110</v>
      </c>
      <c r="E54" s="72">
        <v>46</v>
      </c>
      <c r="F54" s="27" t="s">
        <v>80</v>
      </c>
      <c r="G54" s="36"/>
      <c r="H54" s="37" t="s">
        <v>134</v>
      </c>
      <c r="I54" s="76" t="s">
        <v>102</v>
      </c>
      <c r="J54" s="2"/>
      <c r="K54" s="3">
        <v>53</v>
      </c>
    </row>
    <row r="55" spans="1:11" ht="21.95" customHeight="1">
      <c r="A55" s="11"/>
      <c r="B55" s="68" t="s">
        <v>100</v>
      </c>
      <c r="C55" s="12">
        <v>34176</v>
      </c>
      <c r="D55" s="13" t="s">
        <v>101</v>
      </c>
      <c r="E55" s="72">
        <v>52</v>
      </c>
      <c r="F55" s="27" t="s">
        <v>80</v>
      </c>
      <c r="G55" s="36"/>
      <c r="H55" s="37" t="s">
        <v>92</v>
      </c>
      <c r="I55" s="76" t="s">
        <v>85</v>
      </c>
      <c r="J55" s="2"/>
      <c r="K55" s="3">
        <v>54</v>
      </c>
    </row>
    <row r="56" spans="1:11" ht="21.95" customHeight="1">
      <c r="A56" s="11"/>
      <c r="B56" s="9" t="s">
        <v>147</v>
      </c>
      <c r="C56" s="17">
        <v>37916</v>
      </c>
      <c r="D56" s="13" t="s">
        <v>145</v>
      </c>
      <c r="E56" s="72">
        <v>43</v>
      </c>
      <c r="F56" s="27" t="s">
        <v>80</v>
      </c>
      <c r="G56" s="36"/>
      <c r="H56" s="37" t="s">
        <v>143</v>
      </c>
      <c r="I56" s="76" t="s">
        <v>93</v>
      </c>
      <c r="J56" s="2"/>
      <c r="K56" s="3">
        <v>55</v>
      </c>
    </row>
    <row r="57" spans="1:11" ht="21.95" customHeight="1">
      <c r="A57" s="11"/>
      <c r="B57" s="68" t="s">
        <v>91</v>
      </c>
      <c r="C57" s="12">
        <v>35505</v>
      </c>
      <c r="D57" s="13" t="s">
        <v>79</v>
      </c>
      <c r="E57" s="72">
        <v>60</v>
      </c>
      <c r="F57" s="27" t="s">
        <v>80</v>
      </c>
      <c r="G57" s="36"/>
      <c r="H57" s="37" t="s">
        <v>92</v>
      </c>
      <c r="I57" s="76" t="s">
        <v>93</v>
      </c>
      <c r="J57" s="2"/>
      <c r="K57" s="3">
        <v>56</v>
      </c>
    </row>
    <row r="58" spans="1:11" ht="21.95" customHeight="1">
      <c r="A58" s="11"/>
      <c r="B58" s="24" t="s">
        <v>160</v>
      </c>
      <c r="C58" s="17">
        <v>37831</v>
      </c>
      <c r="D58" s="13" t="s">
        <v>96</v>
      </c>
      <c r="E58" s="72" t="s">
        <v>161</v>
      </c>
      <c r="F58" s="27" t="s">
        <v>80</v>
      </c>
      <c r="G58" s="36"/>
      <c r="H58" s="37" t="s">
        <v>154</v>
      </c>
      <c r="I58" s="76" t="s">
        <v>93</v>
      </c>
      <c r="J58" s="2"/>
      <c r="K58" s="3">
        <v>57</v>
      </c>
    </row>
    <row r="59" spans="1:11" ht="21.95" customHeight="1">
      <c r="A59" s="11"/>
      <c r="B59" s="68" t="s">
        <v>86</v>
      </c>
      <c r="C59" s="12">
        <v>34754</v>
      </c>
      <c r="D59" s="13" t="s">
        <v>79</v>
      </c>
      <c r="E59" s="72">
        <v>48</v>
      </c>
      <c r="F59" s="27" t="s">
        <v>88</v>
      </c>
      <c r="G59" s="36"/>
      <c r="H59" s="37" t="s">
        <v>87</v>
      </c>
      <c r="I59" s="76" t="s">
        <v>85</v>
      </c>
      <c r="J59" s="2"/>
      <c r="K59" s="3">
        <v>58</v>
      </c>
    </row>
    <row r="60" spans="1:11" ht="21.95" customHeight="1">
      <c r="A60" s="11">
        <v>31</v>
      </c>
      <c r="B60" s="21" t="s">
        <v>172</v>
      </c>
      <c r="C60" s="12">
        <v>37313</v>
      </c>
      <c r="D60" s="13" t="s">
        <v>110</v>
      </c>
      <c r="E60" s="72">
        <v>65</v>
      </c>
      <c r="F60" s="27" t="s">
        <v>80</v>
      </c>
      <c r="G60" s="36"/>
      <c r="H60" s="37" t="s">
        <v>222</v>
      </c>
      <c r="I60" s="76" t="s">
        <v>111</v>
      </c>
      <c r="J60" s="2"/>
      <c r="K60" s="3">
        <v>59</v>
      </c>
    </row>
    <row r="61" spans="1:11" ht="21.95" customHeight="1">
      <c r="A61" s="11">
        <v>5</v>
      </c>
      <c r="B61" s="24" t="s">
        <v>202</v>
      </c>
      <c r="C61" s="17">
        <v>38422</v>
      </c>
      <c r="D61" s="13" t="s">
        <v>96</v>
      </c>
      <c r="E61" s="72">
        <v>42</v>
      </c>
      <c r="F61" s="27" t="s">
        <v>80</v>
      </c>
      <c r="G61" s="36"/>
      <c r="H61" s="37" t="s">
        <v>199</v>
      </c>
      <c r="I61" s="76" t="s">
        <v>93</v>
      </c>
      <c r="J61" s="2"/>
      <c r="K61" s="3">
        <v>60</v>
      </c>
    </row>
    <row r="62" spans="1:11" ht="21.95" customHeight="1">
      <c r="A62" s="11">
        <v>48</v>
      </c>
      <c r="B62" s="9" t="s">
        <v>141</v>
      </c>
      <c r="C62" s="17">
        <v>38529</v>
      </c>
      <c r="D62" s="13" t="s">
        <v>110</v>
      </c>
      <c r="E62" s="72">
        <v>35</v>
      </c>
      <c r="F62" s="27" t="s">
        <v>80</v>
      </c>
      <c r="G62" s="36"/>
      <c r="H62" s="37" t="s">
        <v>154</v>
      </c>
      <c r="I62" s="76" t="s">
        <v>93</v>
      </c>
      <c r="J62" s="2"/>
      <c r="K62" s="3">
        <v>61</v>
      </c>
    </row>
    <row r="63" spans="1:11" ht="21.95" customHeight="1">
      <c r="A63" s="11"/>
      <c r="B63" s="22" t="s">
        <v>121</v>
      </c>
      <c r="C63" s="12">
        <v>36853</v>
      </c>
      <c r="D63" s="13" t="s">
        <v>138</v>
      </c>
      <c r="E63" s="72">
        <v>59</v>
      </c>
      <c r="F63" s="27" t="s">
        <v>80</v>
      </c>
      <c r="G63" s="36"/>
      <c r="H63" s="37" t="s">
        <v>120</v>
      </c>
      <c r="I63" s="76" t="s">
        <v>93</v>
      </c>
      <c r="J63" s="2"/>
      <c r="K63" s="3">
        <v>62</v>
      </c>
    </row>
    <row r="64" spans="1:11" ht="21.95" customHeight="1">
      <c r="A64" s="11">
        <v>20</v>
      </c>
      <c r="B64" s="22" t="s">
        <v>215</v>
      </c>
      <c r="C64" s="12">
        <v>39030</v>
      </c>
      <c r="D64" s="13" t="s">
        <v>145</v>
      </c>
      <c r="E64" s="72">
        <v>35</v>
      </c>
      <c r="F64" s="27" t="s">
        <v>80</v>
      </c>
      <c r="G64" s="36"/>
      <c r="H64" s="37" t="s">
        <v>153</v>
      </c>
      <c r="I64" s="76" t="s">
        <v>93</v>
      </c>
      <c r="J64" s="2"/>
      <c r="K64" s="3">
        <v>63</v>
      </c>
    </row>
    <row r="65" spans="1:11" ht="21.95" customHeight="1">
      <c r="A65" s="11">
        <v>44</v>
      </c>
      <c r="B65" s="9" t="s">
        <v>228</v>
      </c>
      <c r="C65" s="17">
        <v>38186</v>
      </c>
      <c r="D65" s="13" t="s">
        <v>110</v>
      </c>
      <c r="E65" s="72">
        <v>50</v>
      </c>
      <c r="F65" s="27" t="s">
        <v>80</v>
      </c>
      <c r="G65" s="36"/>
      <c r="H65" s="37" t="s">
        <v>154</v>
      </c>
      <c r="I65" s="76" t="s">
        <v>93</v>
      </c>
      <c r="J65" s="2"/>
      <c r="K65" s="3">
        <v>64</v>
      </c>
    </row>
    <row r="66" spans="1:11" ht="21.95" customHeight="1">
      <c r="A66" s="11">
        <v>10</v>
      </c>
      <c r="B66" s="21" t="s">
        <v>207</v>
      </c>
      <c r="C66" s="12">
        <v>38998</v>
      </c>
      <c r="D66" s="13" t="s">
        <v>145</v>
      </c>
      <c r="E66" s="72">
        <v>35</v>
      </c>
      <c r="F66" s="27" t="s">
        <v>80</v>
      </c>
      <c r="G66" s="36"/>
      <c r="H66" s="37" t="s">
        <v>199</v>
      </c>
      <c r="I66" s="76" t="s">
        <v>93</v>
      </c>
      <c r="J66" s="2"/>
      <c r="K66" s="3">
        <v>65</v>
      </c>
    </row>
    <row r="67" spans="1:11" ht="21.95" customHeight="1">
      <c r="A67" s="11">
        <v>29</v>
      </c>
      <c r="B67" s="29" t="s">
        <v>219</v>
      </c>
      <c r="C67" s="38">
        <v>37514</v>
      </c>
      <c r="D67" s="39" t="s">
        <v>110</v>
      </c>
      <c r="E67" s="73">
        <v>46</v>
      </c>
      <c r="F67" s="40" t="s">
        <v>80</v>
      </c>
      <c r="G67" s="41"/>
      <c r="H67" s="37" t="s">
        <v>120</v>
      </c>
      <c r="I67" s="76" t="s">
        <v>93</v>
      </c>
      <c r="J67" s="2"/>
      <c r="K67" s="3">
        <v>66</v>
      </c>
    </row>
    <row r="68" spans="1:11" ht="21.95" customHeight="1">
      <c r="A68" s="11"/>
      <c r="B68" s="9" t="s">
        <v>146</v>
      </c>
      <c r="C68" s="17">
        <v>37529</v>
      </c>
      <c r="D68" s="13" t="s">
        <v>145</v>
      </c>
      <c r="E68" s="72">
        <v>46</v>
      </c>
      <c r="F68" s="27" t="s">
        <v>80</v>
      </c>
      <c r="G68" s="36"/>
      <c r="H68" s="37" t="s">
        <v>126</v>
      </c>
      <c r="I68" s="76" t="s">
        <v>93</v>
      </c>
      <c r="J68" s="2"/>
      <c r="K68" s="3">
        <v>67</v>
      </c>
    </row>
    <row r="69" spans="1:11" ht="21.95" customHeight="1">
      <c r="A69" s="11"/>
      <c r="B69" s="24" t="s">
        <v>171</v>
      </c>
      <c r="C69" s="17">
        <v>37529</v>
      </c>
      <c r="D69" s="13" t="s">
        <v>110</v>
      </c>
      <c r="E69" s="72">
        <v>42</v>
      </c>
      <c r="F69" s="27" t="s">
        <v>80</v>
      </c>
      <c r="G69" s="36"/>
      <c r="H69" s="37" t="s">
        <v>169</v>
      </c>
      <c r="I69" s="76" t="s">
        <v>93</v>
      </c>
      <c r="J69" s="2"/>
      <c r="K69" s="3">
        <v>68</v>
      </c>
    </row>
    <row r="70" spans="1:11" ht="21.95" customHeight="1">
      <c r="A70" s="11">
        <v>6</v>
      </c>
      <c r="B70" s="24" t="s">
        <v>198</v>
      </c>
      <c r="C70" s="17">
        <v>38145</v>
      </c>
      <c r="D70" s="13" t="s">
        <v>96</v>
      </c>
      <c r="E70" s="72">
        <v>43</v>
      </c>
      <c r="F70" s="27" t="s">
        <v>80</v>
      </c>
      <c r="G70" s="36"/>
      <c r="H70" s="37" t="s">
        <v>199</v>
      </c>
      <c r="I70" s="76" t="s">
        <v>111</v>
      </c>
      <c r="J70" s="2"/>
      <c r="K70" s="3">
        <v>69</v>
      </c>
    </row>
    <row r="71" spans="1:11" ht="21.95" customHeight="1">
      <c r="A71" s="11"/>
      <c r="B71" s="68" t="s">
        <v>98</v>
      </c>
      <c r="C71" s="12">
        <v>37531</v>
      </c>
      <c r="D71" s="13" t="s">
        <v>96</v>
      </c>
      <c r="E71" s="72">
        <v>38</v>
      </c>
      <c r="F71" s="27" t="s">
        <v>80</v>
      </c>
      <c r="G71" s="36"/>
      <c r="H71" s="37" t="s">
        <v>99</v>
      </c>
      <c r="I71" s="76" t="s">
        <v>93</v>
      </c>
      <c r="J71" s="2"/>
      <c r="K71" s="3">
        <v>70</v>
      </c>
    </row>
    <row r="72" spans="1:11" ht="21.95" customHeight="1">
      <c r="A72" s="11">
        <v>53</v>
      </c>
      <c r="B72" s="24" t="s">
        <v>232</v>
      </c>
      <c r="C72" s="17">
        <v>38063</v>
      </c>
      <c r="D72" s="13" t="s">
        <v>96</v>
      </c>
      <c r="E72" s="72">
        <v>47</v>
      </c>
      <c r="F72" s="27" t="s">
        <v>80</v>
      </c>
      <c r="G72" s="36"/>
      <c r="H72" s="37" t="s">
        <v>154</v>
      </c>
      <c r="I72" s="76" t="s">
        <v>111</v>
      </c>
      <c r="J72" s="2"/>
      <c r="K72" s="3">
        <v>71</v>
      </c>
    </row>
    <row r="73" spans="1:11" ht="21.95" customHeight="1">
      <c r="A73" s="11"/>
      <c r="B73" s="8" t="s">
        <v>124</v>
      </c>
      <c r="C73" s="42">
        <v>36372</v>
      </c>
      <c r="D73" s="39" t="s">
        <v>96</v>
      </c>
      <c r="E73" s="72">
        <v>84</v>
      </c>
      <c r="F73" s="27" t="s">
        <v>80</v>
      </c>
      <c r="G73" s="36"/>
      <c r="H73" s="37" t="s">
        <v>97</v>
      </c>
      <c r="I73" s="76" t="s">
        <v>93</v>
      </c>
      <c r="J73" s="2"/>
      <c r="K73" s="3">
        <v>72</v>
      </c>
    </row>
    <row r="74" spans="1:11" ht="21.95" customHeight="1">
      <c r="A74" s="11"/>
      <c r="B74" s="22" t="s">
        <v>125</v>
      </c>
      <c r="C74" s="12">
        <v>37061</v>
      </c>
      <c r="D74" s="13" t="s">
        <v>119</v>
      </c>
      <c r="E74" s="72">
        <v>35</v>
      </c>
      <c r="F74" s="27" t="s">
        <v>80</v>
      </c>
      <c r="G74" s="36"/>
      <c r="H74" s="37" t="s">
        <v>126</v>
      </c>
      <c r="I74" s="76" t="s">
        <v>111</v>
      </c>
      <c r="J74" s="2"/>
      <c r="K74" s="3">
        <v>73</v>
      </c>
    </row>
    <row r="75" spans="1:11" ht="21.95" customHeight="1">
      <c r="A75" s="11"/>
      <c r="B75" s="24" t="s">
        <v>183</v>
      </c>
      <c r="C75" s="17">
        <v>38751</v>
      </c>
      <c r="D75" s="13"/>
      <c r="E75" s="72">
        <v>28</v>
      </c>
      <c r="F75" s="27" t="s">
        <v>80</v>
      </c>
      <c r="G75" s="36"/>
      <c r="H75" s="37" t="s">
        <v>186</v>
      </c>
      <c r="I75" s="76"/>
      <c r="J75" s="2"/>
      <c r="K75" s="3">
        <v>74</v>
      </c>
    </row>
    <row r="76" spans="1:11" ht="21.95" customHeight="1">
      <c r="A76" s="11">
        <v>25</v>
      </c>
      <c r="B76" s="68" t="s">
        <v>183</v>
      </c>
      <c r="C76" s="12">
        <v>38751</v>
      </c>
      <c r="D76" s="13" t="s">
        <v>145</v>
      </c>
      <c r="E76" s="72">
        <v>29</v>
      </c>
      <c r="F76" s="27" t="s">
        <v>80</v>
      </c>
      <c r="G76" s="36"/>
      <c r="H76" s="37" t="s">
        <v>153</v>
      </c>
      <c r="I76" s="76" t="s">
        <v>93</v>
      </c>
      <c r="J76" s="2"/>
      <c r="K76" s="3">
        <v>75</v>
      </c>
    </row>
    <row r="77" spans="1:11" ht="21.95" customHeight="1">
      <c r="A77" s="11">
        <v>27</v>
      </c>
      <c r="B77" s="68" t="s">
        <v>83</v>
      </c>
      <c r="C77" s="12">
        <v>35460</v>
      </c>
      <c r="D77" s="13" t="s">
        <v>79</v>
      </c>
      <c r="E77" s="72">
        <v>74</v>
      </c>
      <c r="F77" s="27" t="s">
        <v>80</v>
      </c>
      <c r="G77" s="36"/>
      <c r="H77" s="37" t="s">
        <v>81</v>
      </c>
      <c r="I77" s="76" t="s">
        <v>102</v>
      </c>
      <c r="J77" s="2"/>
      <c r="K77" s="3">
        <v>76</v>
      </c>
    </row>
    <row r="78" spans="1:11" ht="21.95" customHeight="1">
      <c r="A78" s="11"/>
      <c r="B78" s="9" t="s">
        <v>174</v>
      </c>
      <c r="C78" s="17">
        <v>37309</v>
      </c>
      <c r="D78" s="13" t="s">
        <v>110</v>
      </c>
      <c r="E78" s="72">
        <v>42</v>
      </c>
      <c r="F78" s="27" t="s">
        <v>80</v>
      </c>
      <c r="G78" s="36"/>
      <c r="H78" s="37" t="s">
        <v>97</v>
      </c>
      <c r="I78" s="76" t="s">
        <v>93</v>
      </c>
      <c r="J78" s="2"/>
      <c r="K78" s="3">
        <v>77</v>
      </c>
    </row>
    <row r="79" spans="1:11" ht="21.95" customHeight="1">
      <c r="A79" s="11">
        <v>17</v>
      </c>
      <c r="B79" s="24" t="s">
        <v>182</v>
      </c>
      <c r="C79" s="17">
        <v>39062</v>
      </c>
      <c r="D79" s="13" t="s">
        <v>145</v>
      </c>
      <c r="E79" s="72">
        <v>29</v>
      </c>
      <c r="F79" s="27" t="s">
        <v>80</v>
      </c>
      <c r="G79" s="36"/>
      <c r="H79" s="37" t="s">
        <v>185</v>
      </c>
      <c r="I79" s="76"/>
      <c r="J79" s="2"/>
      <c r="K79" s="3">
        <v>78</v>
      </c>
    </row>
    <row r="80" spans="1:11" ht="21.95" customHeight="1">
      <c r="A80" s="11"/>
      <c r="B80" s="23" t="s">
        <v>130</v>
      </c>
      <c r="C80" s="15">
        <v>35065</v>
      </c>
      <c r="D80" s="13" t="s">
        <v>110</v>
      </c>
      <c r="E80" s="72" t="s">
        <v>131</v>
      </c>
      <c r="F80" s="27" t="s">
        <v>80</v>
      </c>
      <c r="G80" s="36"/>
      <c r="H80" s="37" t="s">
        <v>92</v>
      </c>
      <c r="I80" s="76" t="s">
        <v>93</v>
      </c>
      <c r="J80" s="2"/>
      <c r="K80" s="3">
        <v>79</v>
      </c>
    </row>
    <row r="81" spans="1:11" ht="21.95" customHeight="1">
      <c r="A81" s="11">
        <v>21</v>
      </c>
      <c r="B81" s="30" t="s">
        <v>216</v>
      </c>
      <c r="C81" s="16">
        <v>38407</v>
      </c>
      <c r="D81" s="13" t="s">
        <v>96</v>
      </c>
      <c r="E81" s="72">
        <v>29</v>
      </c>
      <c r="F81" s="27" t="s">
        <v>80</v>
      </c>
      <c r="G81" s="36"/>
      <c r="H81" s="37" t="s">
        <v>153</v>
      </c>
      <c r="I81" s="76" t="s">
        <v>93</v>
      </c>
      <c r="J81" s="2"/>
      <c r="K81" s="3">
        <v>80</v>
      </c>
    </row>
    <row r="82" spans="1:11" ht="21.95" customHeight="1">
      <c r="A82" s="11">
        <v>45</v>
      </c>
      <c r="B82" s="24" t="s">
        <v>166</v>
      </c>
      <c r="C82" s="17">
        <v>38124</v>
      </c>
      <c r="D82" s="13" t="s">
        <v>110</v>
      </c>
      <c r="E82" s="72">
        <v>37</v>
      </c>
      <c r="F82" s="27" t="s">
        <v>80</v>
      </c>
      <c r="G82" s="36"/>
      <c r="H82" s="37" t="s">
        <v>167</v>
      </c>
      <c r="I82" s="76" t="s">
        <v>111</v>
      </c>
      <c r="J82" s="2"/>
      <c r="K82" s="3">
        <v>81</v>
      </c>
    </row>
    <row r="83" spans="1:11" ht="21.95" customHeight="1">
      <c r="A83" s="11">
        <v>47</v>
      </c>
      <c r="B83" s="9" t="s">
        <v>140</v>
      </c>
      <c r="C83" s="17">
        <v>38199</v>
      </c>
      <c r="D83" s="13" t="s">
        <v>110</v>
      </c>
      <c r="E83" s="72">
        <v>35</v>
      </c>
      <c r="F83" s="27" t="s">
        <v>80</v>
      </c>
      <c r="G83" s="36"/>
      <c r="H83" s="37" t="s">
        <v>154</v>
      </c>
      <c r="I83" s="76" t="s">
        <v>93</v>
      </c>
      <c r="J83" s="2"/>
      <c r="K83" s="3">
        <v>82</v>
      </c>
    </row>
    <row r="84" spans="1:11" ht="21.95" customHeight="1">
      <c r="A84" s="11">
        <v>26</v>
      </c>
      <c r="B84" s="22" t="s">
        <v>117</v>
      </c>
      <c r="C84" s="12">
        <v>36630</v>
      </c>
      <c r="D84" s="39" t="s">
        <v>79</v>
      </c>
      <c r="E84" s="72">
        <v>81</v>
      </c>
      <c r="F84" s="27" t="s">
        <v>80</v>
      </c>
      <c r="G84" s="36"/>
      <c r="H84" s="37" t="s">
        <v>173</v>
      </c>
      <c r="I84" s="76" t="s">
        <v>93</v>
      </c>
      <c r="J84" s="2"/>
      <c r="K84" s="3">
        <v>83</v>
      </c>
    </row>
    <row r="85" spans="1:11" ht="21.95" customHeight="1">
      <c r="A85" s="11">
        <v>15</v>
      </c>
      <c r="B85" s="9" t="s">
        <v>213</v>
      </c>
      <c r="C85" s="17">
        <v>38221</v>
      </c>
      <c r="D85" s="13" t="s">
        <v>119</v>
      </c>
      <c r="E85" s="72">
        <v>59</v>
      </c>
      <c r="F85" s="27" t="s">
        <v>80</v>
      </c>
      <c r="G85" s="36"/>
      <c r="H85" s="37" t="s">
        <v>154</v>
      </c>
      <c r="I85" s="76" t="s">
        <v>93</v>
      </c>
      <c r="J85" s="2"/>
      <c r="K85" s="3">
        <v>84</v>
      </c>
    </row>
    <row r="86" spans="1:11" ht="21.95" customHeight="1">
      <c r="A86" s="11">
        <v>9</v>
      </c>
      <c r="B86" s="24" t="s">
        <v>206</v>
      </c>
      <c r="C86" s="17">
        <v>38292</v>
      </c>
      <c r="D86" s="13" t="s">
        <v>163</v>
      </c>
      <c r="E86" s="72">
        <v>50</v>
      </c>
      <c r="F86" s="27" t="s">
        <v>80</v>
      </c>
      <c r="G86" s="36"/>
      <c r="H86" s="37" t="s">
        <v>199</v>
      </c>
      <c r="I86" s="76" t="s">
        <v>93</v>
      </c>
      <c r="J86" s="2"/>
      <c r="K86" s="3">
        <v>85</v>
      </c>
    </row>
    <row r="87" spans="1:11" ht="21.95" customHeight="1">
      <c r="A87" s="11">
        <v>3</v>
      </c>
      <c r="B87" s="24" t="s">
        <v>200</v>
      </c>
      <c r="C87" s="17">
        <v>38840</v>
      </c>
      <c r="D87" s="13" t="s">
        <v>145</v>
      </c>
      <c r="E87" s="72">
        <v>46</v>
      </c>
      <c r="F87" s="27" t="s">
        <v>80</v>
      </c>
      <c r="G87" s="36"/>
      <c r="H87" s="37" t="s">
        <v>199</v>
      </c>
      <c r="I87" s="76" t="s">
        <v>93</v>
      </c>
      <c r="J87" s="2"/>
      <c r="K87" s="3">
        <v>86</v>
      </c>
    </row>
    <row r="88" spans="1:11" ht="21.95" customHeight="1">
      <c r="A88" s="11"/>
      <c r="B88" s="9" t="s">
        <v>156</v>
      </c>
      <c r="C88" s="17">
        <v>37847</v>
      </c>
      <c r="D88" s="13" t="s">
        <v>96</v>
      </c>
      <c r="E88" s="72">
        <v>31</v>
      </c>
      <c r="F88" s="27" t="s">
        <v>80</v>
      </c>
      <c r="G88" s="36"/>
      <c r="H88" s="37" t="s">
        <v>154</v>
      </c>
      <c r="I88" s="76" t="s">
        <v>93</v>
      </c>
      <c r="J88" s="2"/>
      <c r="K88" s="3">
        <v>87</v>
      </c>
    </row>
    <row r="89" spans="1:11" ht="21.95" customHeight="1">
      <c r="A89" s="11">
        <v>46</v>
      </c>
      <c r="B89" s="24" t="s">
        <v>229</v>
      </c>
      <c r="C89" s="17">
        <v>38488</v>
      </c>
      <c r="D89" s="13" t="s">
        <v>110</v>
      </c>
      <c r="E89" s="72">
        <v>38</v>
      </c>
      <c r="F89" s="27" t="s">
        <v>80</v>
      </c>
      <c r="G89" s="36"/>
      <c r="H89" s="37" t="s">
        <v>154</v>
      </c>
      <c r="I89" s="76" t="s">
        <v>93</v>
      </c>
      <c r="J89" s="2"/>
      <c r="K89" s="3">
        <v>88</v>
      </c>
    </row>
    <row r="90" spans="1:11" ht="21.95" customHeight="1">
      <c r="A90" s="11"/>
      <c r="B90" s="30" t="s">
        <v>108</v>
      </c>
      <c r="C90" s="16">
        <v>34635</v>
      </c>
      <c r="D90" s="13" t="s">
        <v>79</v>
      </c>
      <c r="E90" s="72">
        <v>74</v>
      </c>
      <c r="F90" s="27" t="s">
        <v>80</v>
      </c>
      <c r="G90" s="36"/>
      <c r="H90" s="37" t="s">
        <v>92</v>
      </c>
      <c r="I90" s="76" t="s">
        <v>102</v>
      </c>
      <c r="J90" s="2"/>
      <c r="K90" s="3">
        <v>89</v>
      </c>
    </row>
    <row r="91" spans="1:11" ht="21.95" customHeight="1">
      <c r="A91" s="11">
        <v>14</v>
      </c>
      <c r="B91" s="68" t="s">
        <v>212</v>
      </c>
      <c r="C91" s="12">
        <v>38351</v>
      </c>
      <c r="D91" s="13" t="s">
        <v>110</v>
      </c>
      <c r="E91" s="72">
        <v>50</v>
      </c>
      <c r="F91" s="27" t="s">
        <v>80</v>
      </c>
      <c r="G91" s="36"/>
      <c r="H91" s="37" t="s">
        <v>154</v>
      </c>
      <c r="I91" s="76" t="s">
        <v>93</v>
      </c>
      <c r="J91" s="2"/>
      <c r="K91" s="3">
        <v>90</v>
      </c>
    </row>
    <row r="92" spans="1:11" ht="21.95" customHeight="1">
      <c r="A92" s="11"/>
      <c r="B92" s="9" t="s">
        <v>135</v>
      </c>
      <c r="C92" s="12" t="s">
        <v>129</v>
      </c>
      <c r="D92" s="13" t="s">
        <v>96</v>
      </c>
      <c r="E92" s="72">
        <v>55</v>
      </c>
      <c r="F92" s="27" t="s">
        <v>80</v>
      </c>
      <c r="G92" s="36"/>
      <c r="H92" s="37" t="s">
        <v>136</v>
      </c>
      <c r="I92" s="76" t="s">
        <v>93</v>
      </c>
      <c r="J92" s="2"/>
      <c r="K92" s="3">
        <v>91</v>
      </c>
    </row>
    <row r="93" spans="1:11" ht="21.95" customHeight="1">
      <c r="A93" s="11">
        <v>7</v>
      </c>
      <c r="B93" s="8" t="s">
        <v>203</v>
      </c>
      <c r="C93" s="42">
        <v>38916</v>
      </c>
      <c r="D93" s="39" t="s">
        <v>145</v>
      </c>
      <c r="E93" s="73">
        <v>40</v>
      </c>
      <c r="F93" s="40" t="s">
        <v>80</v>
      </c>
      <c r="G93" s="41"/>
      <c r="H93" s="160" t="s">
        <v>204</v>
      </c>
      <c r="I93" s="76" t="s">
        <v>111</v>
      </c>
      <c r="J93" s="2"/>
      <c r="K93" s="3">
        <v>92</v>
      </c>
    </row>
    <row r="94" spans="1:11" ht="21.95" customHeight="1">
      <c r="A94" s="11">
        <v>4</v>
      </c>
      <c r="B94" s="68" t="s">
        <v>201</v>
      </c>
      <c r="C94" s="12">
        <v>38276</v>
      </c>
      <c r="D94" s="13" t="s">
        <v>96</v>
      </c>
      <c r="E94" s="72">
        <v>38</v>
      </c>
      <c r="F94" s="27" t="s">
        <v>80</v>
      </c>
      <c r="G94" s="36"/>
      <c r="H94" s="37" t="s">
        <v>199</v>
      </c>
      <c r="I94" s="76" t="s">
        <v>93</v>
      </c>
      <c r="J94" s="129"/>
      <c r="K94" s="3">
        <v>93</v>
      </c>
    </row>
    <row r="95" spans="1:11" ht="21.95" customHeight="1">
      <c r="A95" s="11">
        <v>34</v>
      </c>
      <c r="B95" s="22" t="s">
        <v>223</v>
      </c>
      <c r="C95" s="12">
        <v>36767</v>
      </c>
      <c r="D95" s="13" t="s">
        <v>110</v>
      </c>
      <c r="E95" s="72">
        <v>56</v>
      </c>
      <c r="F95" s="27" t="s">
        <v>80</v>
      </c>
      <c r="G95" s="36"/>
      <c r="H95" s="25" t="s">
        <v>128</v>
      </c>
      <c r="I95" s="76" t="s">
        <v>93</v>
      </c>
      <c r="J95" s="2"/>
      <c r="K95" s="3">
        <v>94</v>
      </c>
    </row>
    <row r="96" spans="1:11" ht="21.95" customHeight="1">
      <c r="A96" s="11">
        <v>35</v>
      </c>
      <c r="B96" s="9" t="s">
        <v>224</v>
      </c>
      <c r="C96" s="12" t="s">
        <v>137</v>
      </c>
      <c r="D96" s="13" t="s">
        <v>110</v>
      </c>
      <c r="E96" s="72">
        <v>75</v>
      </c>
      <c r="F96" s="27" t="s">
        <v>80</v>
      </c>
      <c r="G96" s="36"/>
      <c r="H96" s="25" t="s">
        <v>136</v>
      </c>
      <c r="I96" s="76" t="s">
        <v>93</v>
      </c>
      <c r="J96" s="2"/>
      <c r="K96" s="3">
        <v>95</v>
      </c>
    </row>
    <row r="97" spans="1:11" ht="21.95" customHeight="1">
      <c r="A97" s="11">
        <v>36</v>
      </c>
      <c r="B97" s="21" t="s">
        <v>190</v>
      </c>
      <c r="C97" s="12">
        <v>36767</v>
      </c>
      <c r="D97" s="13" t="s">
        <v>110</v>
      </c>
      <c r="E97" s="72">
        <v>52</v>
      </c>
      <c r="F97" s="27" t="s">
        <v>80</v>
      </c>
      <c r="G97" s="36"/>
      <c r="H97" s="25" t="s">
        <v>128</v>
      </c>
      <c r="I97" s="76" t="s">
        <v>93</v>
      </c>
      <c r="J97" s="2"/>
      <c r="K97" s="3">
        <v>96</v>
      </c>
    </row>
    <row r="98" spans="1:11" ht="21.95" customHeight="1">
      <c r="A98" s="11">
        <v>38</v>
      </c>
      <c r="B98" s="24" t="s">
        <v>191</v>
      </c>
      <c r="C98" s="17">
        <v>36770</v>
      </c>
      <c r="D98" s="13" t="s">
        <v>110</v>
      </c>
      <c r="E98" s="72">
        <v>70</v>
      </c>
      <c r="F98" s="27" t="s">
        <v>80</v>
      </c>
      <c r="G98" s="36"/>
      <c r="H98" s="25" t="s">
        <v>128</v>
      </c>
      <c r="I98" s="76" t="s">
        <v>93</v>
      </c>
      <c r="J98" s="2"/>
      <c r="K98" s="3">
        <v>97</v>
      </c>
    </row>
    <row r="99" spans="1:11" ht="21.95" customHeight="1">
      <c r="A99" s="11">
        <v>24</v>
      </c>
      <c r="B99" s="24" t="s">
        <v>184</v>
      </c>
      <c r="C99" s="17">
        <v>38869</v>
      </c>
      <c r="D99" s="13" t="s">
        <v>96</v>
      </c>
      <c r="E99" s="72">
        <v>32</v>
      </c>
      <c r="F99" s="27" t="s">
        <v>80</v>
      </c>
      <c r="G99" s="36"/>
      <c r="H99" s="25" t="s">
        <v>186</v>
      </c>
      <c r="I99" s="76" t="s">
        <v>93</v>
      </c>
      <c r="J99" s="2"/>
      <c r="K99" s="3">
        <v>98</v>
      </c>
    </row>
    <row r="100" spans="1:11" ht="21.95" customHeight="1">
      <c r="A100" s="11">
        <v>33</v>
      </c>
      <c r="B100" s="24" t="s">
        <v>168</v>
      </c>
      <c r="C100" s="17">
        <v>37438</v>
      </c>
      <c r="D100" s="13" t="s">
        <v>110</v>
      </c>
      <c r="E100" s="72">
        <v>55</v>
      </c>
      <c r="F100" s="27" t="s">
        <v>80</v>
      </c>
      <c r="G100" s="36"/>
      <c r="H100" s="25" t="s">
        <v>222</v>
      </c>
      <c r="I100" s="76" t="s">
        <v>93</v>
      </c>
      <c r="J100" s="2"/>
      <c r="K100" s="3">
        <v>99</v>
      </c>
    </row>
    <row r="101" spans="1:11" ht="21.95" customHeight="1">
      <c r="A101" s="11">
        <v>30</v>
      </c>
      <c r="B101" s="9" t="s">
        <v>220</v>
      </c>
      <c r="C101" s="17">
        <v>36942</v>
      </c>
      <c r="D101" s="13" t="s">
        <v>110</v>
      </c>
      <c r="E101" s="72">
        <v>56</v>
      </c>
      <c r="F101" s="27" t="s">
        <v>80</v>
      </c>
      <c r="G101" s="36"/>
      <c r="H101" s="25" t="s">
        <v>221</v>
      </c>
      <c r="I101" s="76" t="s">
        <v>93</v>
      </c>
      <c r="J101" s="2"/>
      <c r="K101" s="3">
        <v>100</v>
      </c>
    </row>
    <row r="102" spans="1:11" ht="21.95" customHeight="1"/>
    <row r="103" spans="1:11" ht="21.95" customHeight="1"/>
    <row r="104" spans="1:11" ht="21.95" customHeight="1"/>
    <row r="105" spans="1:11" ht="21.95" customHeight="1"/>
    <row r="106" spans="1:11" ht="21.95" customHeight="1"/>
    <row r="107" spans="1:11" ht="21.95" customHeight="1"/>
    <row r="108" spans="1:11" ht="21.95" customHeight="1"/>
    <row r="109" spans="1:11" ht="21.95" customHeight="1"/>
    <row r="110" spans="1:11" ht="21.95" customHeight="1"/>
    <row r="111" spans="1:11" ht="21.95" customHeight="1"/>
    <row r="112" spans="1:11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</sheetData>
  <sheetProtection password="EFBF" sheet="1" objects="1" scenarios="1" selectLockedCells="1" sort="0" autoFilter="0"/>
  <autoFilter ref="A1:K101"/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FF00"/>
    <pageSetUpPr fitToPage="1"/>
  </sheetPr>
  <dimension ref="A1:P404"/>
  <sheetViews>
    <sheetView tabSelected="1" showWhiteSpace="0" zoomScale="60" zoomScaleNormal="60" zoomScalePageLayoutView="70" workbookViewId="0">
      <selection activeCell="B64" sqref="B64"/>
    </sheetView>
  </sheetViews>
  <sheetFormatPr defaultColWidth="8.85546875" defaultRowHeight="15"/>
  <cols>
    <col min="1" max="1" width="3.5703125" style="31" customWidth="1"/>
    <col min="2" max="2" width="57.5703125" style="31" customWidth="1"/>
    <col min="3" max="3" width="12.5703125" style="31" customWidth="1"/>
    <col min="4" max="4" width="8.5703125" style="31" customWidth="1"/>
    <col min="5" max="5" width="9.5703125" style="31" customWidth="1"/>
    <col min="6" max="6" width="6.5703125" style="31" customWidth="1"/>
    <col min="7" max="7" width="18.5703125" style="31" customWidth="1"/>
    <col min="8" max="8" width="14.5703125" style="31" customWidth="1"/>
    <col min="9" max="9" width="22.5703125" style="31" customWidth="1"/>
    <col min="10" max="10" width="24.5703125" style="31" customWidth="1"/>
    <col min="11" max="11" width="8.85546875" style="31"/>
    <col min="12" max="12" width="14.85546875" style="6" customWidth="1"/>
    <col min="13" max="13" width="53.140625" style="63" customWidth="1"/>
    <col min="14" max="16384" width="8.85546875" style="31"/>
  </cols>
  <sheetData>
    <row r="1" spans="1:16" ht="20.100000000000001" customHeight="1">
      <c r="A1" s="211" t="s">
        <v>64</v>
      </c>
      <c r="B1" s="212"/>
      <c r="C1" s="215" t="s">
        <v>5</v>
      </c>
      <c r="D1" s="215"/>
      <c r="E1" s="215"/>
      <c r="F1" s="215"/>
      <c r="G1" s="215"/>
      <c r="H1" s="82"/>
      <c r="I1" s="196" t="str">
        <f>'Рабочее поле'!C3</f>
        <v>Томская область, г.Северск</v>
      </c>
      <c r="J1" s="197"/>
      <c r="K1" s="83"/>
      <c r="L1" s="226" t="s">
        <v>49</v>
      </c>
      <c r="M1" s="81" t="s">
        <v>50</v>
      </c>
      <c r="N1" s="83"/>
      <c r="O1" s="83"/>
      <c r="P1" s="83"/>
    </row>
    <row r="2" spans="1:16" ht="20.100000000000001" customHeight="1">
      <c r="A2" s="84"/>
      <c r="B2" s="85"/>
      <c r="C2" s="200" t="s">
        <v>6</v>
      </c>
      <c r="D2" s="200"/>
      <c r="E2" s="200"/>
      <c r="F2" s="200"/>
      <c r="G2" s="200"/>
      <c r="H2" s="200"/>
      <c r="I2" s="198"/>
      <c r="J2" s="199"/>
      <c r="K2" s="83"/>
      <c r="L2" s="226"/>
      <c r="M2" s="225" t="s">
        <v>51</v>
      </c>
      <c r="N2" s="83"/>
      <c r="O2" s="83"/>
      <c r="P2" s="83"/>
    </row>
    <row r="3" spans="1:16" ht="39.950000000000003" customHeight="1">
      <c r="A3" s="204" t="str">
        <f>'Рабочее поле'!B6</f>
        <v>Первенство Томской области</v>
      </c>
      <c r="B3" s="205"/>
      <c r="C3" s="205"/>
      <c r="D3" s="205"/>
      <c r="E3" s="205"/>
      <c r="F3" s="205"/>
      <c r="G3" s="205"/>
      <c r="H3" s="205"/>
      <c r="I3" s="205"/>
      <c r="J3" s="206"/>
      <c r="K3" s="83"/>
      <c r="L3" s="226"/>
      <c r="M3" s="225"/>
      <c r="N3" s="83"/>
      <c r="O3" s="83"/>
      <c r="P3" s="83"/>
    </row>
    <row r="4" spans="1:16" ht="20.100000000000001" customHeight="1">
      <c r="A4" s="86"/>
      <c r="B4" s="87" t="s">
        <v>7</v>
      </c>
      <c r="C4" s="219" t="str">
        <f>'Рабочее поле'!B5</f>
        <v>САМБО</v>
      </c>
      <c r="D4" s="219"/>
      <c r="E4" s="219"/>
      <c r="F4" s="124"/>
      <c r="G4" s="125"/>
      <c r="H4" s="125"/>
      <c r="I4" s="125"/>
      <c r="J4" s="88"/>
      <c r="K4" s="83"/>
      <c r="L4" s="226"/>
      <c r="M4" s="225" t="s">
        <v>52</v>
      </c>
      <c r="N4" s="83"/>
      <c r="O4" s="83"/>
      <c r="P4" s="83"/>
    </row>
    <row r="5" spans="1:16" ht="20.100000000000001" customHeight="1">
      <c r="A5" s="86"/>
      <c r="B5" s="87" t="s">
        <v>8</v>
      </c>
      <c r="C5" s="218" t="str">
        <f>'Рабочее поле'!B3</f>
        <v>МБУДО ДЮСШ"Русь"</v>
      </c>
      <c r="D5" s="218"/>
      <c r="E5" s="218"/>
      <c r="F5" s="218"/>
      <c r="G5" s="218"/>
      <c r="H5" s="227"/>
      <c r="I5" s="227"/>
      <c r="J5" s="75"/>
      <c r="K5" s="83"/>
      <c r="L5" s="226"/>
      <c r="M5" s="225"/>
      <c r="N5" s="83"/>
      <c r="O5" s="83"/>
      <c r="P5" s="83"/>
    </row>
    <row r="6" spans="1:16" ht="20.100000000000001" customHeight="1">
      <c r="A6" s="86"/>
      <c r="B6" s="89"/>
      <c r="C6" s="217" t="s">
        <v>48</v>
      </c>
      <c r="D6" s="217"/>
      <c r="E6" s="217"/>
      <c r="F6" s="90"/>
      <c r="G6" s="216" t="str">
        <f>'Рабочее поле'!B8</f>
        <v>г.Томск</v>
      </c>
      <c r="H6" s="216"/>
      <c r="I6" s="222">
        <f>'Рабочее поле'!C8</f>
        <v>0</v>
      </c>
      <c r="J6" s="223"/>
      <c r="K6" s="83"/>
      <c r="L6" s="226"/>
      <c r="M6" s="225"/>
      <c r="N6" s="83"/>
      <c r="O6" s="83"/>
      <c r="P6" s="83"/>
    </row>
    <row r="7" spans="1:16" ht="20.100000000000001" customHeight="1">
      <c r="A7" s="86"/>
      <c r="B7" s="91" t="s">
        <v>16</v>
      </c>
      <c r="C7" s="213" t="str">
        <f>'Рабочее поле'!B7</f>
        <v>08 октября 2016 г.</v>
      </c>
      <c r="D7" s="213"/>
      <c r="E7" s="213"/>
      <c r="F7" s="92"/>
      <c r="G7" s="93"/>
      <c r="H7" s="221"/>
      <c r="I7" s="221"/>
      <c r="J7" s="94"/>
      <c r="K7" s="83"/>
      <c r="L7" s="226"/>
      <c r="M7" s="224"/>
      <c r="N7" s="83"/>
      <c r="O7" s="83"/>
      <c r="P7" s="83"/>
    </row>
    <row r="8" spans="1:16" ht="60" customHeight="1">
      <c r="A8" s="61" t="s">
        <v>15</v>
      </c>
      <c r="B8" s="61" t="s">
        <v>0</v>
      </c>
      <c r="C8" s="61" t="s">
        <v>2</v>
      </c>
      <c r="D8" s="61" t="s">
        <v>4</v>
      </c>
      <c r="E8" s="61" t="s">
        <v>1</v>
      </c>
      <c r="F8" s="61" t="s">
        <v>61</v>
      </c>
      <c r="G8" s="61" t="s">
        <v>55</v>
      </c>
      <c r="H8" s="61" t="s">
        <v>18</v>
      </c>
      <c r="I8" s="61" t="s">
        <v>19</v>
      </c>
      <c r="J8" s="61" t="s">
        <v>3</v>
      </c>
      <c r="K8" s="83"/>
      <c r="L8" s="226"/>
      <c r="M8" s="224"/>
      <c r="N8" s="83"/>
      <c r="O8" s="83"/>
      <c r="P8" s="83"/>
    </row>
    <row r="9" spans="1:16" ht="32.25" customHeight="1">
      <c r="A9" s="34">
        <v>1</v>
      </c>
      <c r="B9" s="32" t="str">
        <f>VLOOKUP(A9,'База данных спортсменов'!$A$2:$J$101,2,FALSE)</f>
        <v>Кривчиков Михаил</v>
      </c>
      <c r="C9" s="33">
        <f>VLOOKUP(A9,'База данных спортсменов'!$A$2:$J$101,3,FALSE)</f>
        <v>38591</v>
      </c>
      <c r="D9" s="34" t="str">
        <f>VLOOKUP(A9,'База данных спортсменов'!$A$2:$J$101,4,FALSE)</f>
        <v>3ю</v>
      </c>
      <c r="E9" s="130">
        <f>VLOOKUP(A9,'База данных спортсменов'!$A$2:$J$101,5,FALSE)</f>
        <v>50</v>
      </c>
      <c r="F9" s="130" t="str">
        <f>VLOOKUP(A9,'База данных спортсменов'!$A$2:$J$101,9,FALSE)</f>
        <v>Ю</v>
      </c>
      <c r="G9" s="61" t="str">
        <f>VLOOKUP(A9,'База данных спортсменов'!$A$2:$J$101,6,FALSE)</f>
        <v>Северск</v>
      </c>
      <c r="H9" s="158">
        <f>VLOOKUP(A9,'База данных спортсменов'!$A$2:$J$101,7,FALSE)</f>
        <v>0</v>
      </c>
      <c r="I9" s="159" t="str">
        <f>VLOOKUP(A9,'База данных спортсменов'!$A$2:$J$101,8,FALSE)</f>
        <v>Фокин А.А</v>
      </c>
      <c r="J9" s="95" t="str">
        <f>'Рабочее поле'!C10</f>
        <v>Доп.</v>
      </c>
      <c r="K9" s="83"/>
      <c r="L9" s="226"/>
      <c r="M9" s="224"/>
      <c r="N9" s="83"/>
      <c r="O9" s="83"/>
      <c r="P9" s="83"/>
    </row>
    <row r="10" spans="1:16" ht="37.5" customHeight="1">
      <c r="A10" s="34">
        <v>2</v>
      </c>
      <c r="B10" s="32" t="str">
        <f>VLOOKUP(A10,'База данных спортсменов'!$A$2:$J$101,2,FALSE)</f>
        <v>Кулманаков Павел</v>
      </c>
      <c r="C10" s="33">
        <f>VLOOKUP(A10,'База данных спортсменов'!$A$2:$J$101,3,FALSE)</f>
        <v>39060</v>
      </c>
      <c r="D10" s="34" t="str">
        <f>VLOOKUP(A10,'База данных спортсменов'!$A$2:$J$101,4,FALSE)</f>
        <v>2ю</v>
      </c>
      <c r="E10" s="130">
        <f>VLOOKUP(A10,'База данных спортсменов'!$A$2:$J$101,5,FALSE)</f>
        <v>32</v>
      </c>
      <c r="F10" s="130">
        <f>VLOOKUP(A10,'База данных спортсменов'!$A$2:$J$101,9,FALSE)</f>
        <v>0</v>
      </c>
      <c r="G10" s="61" t="str">
        <f>VLOOKUP(A10,'База данных спортсменов'!$A$2:$J$101,6,FALSE)</f>
        <v>Северск</v>
      </c>
      <c r="H10" s="158">
        <f>VLOOKUP(A10,'База данных спортсменов'!$A$2:$J$101,7,FALSE)</f>
        <v>0</v>
      </c>
      <c r="I10" s="159" t="str">
        <f>VLOOKUP(A10,'База данных спортсменов'!$A$2:$J$101,8,FALSE)</f>
        <v>Фокин А.А</v>
      </c>
      <c r="J10" s="95" t="str">
        <f>'Рабочее поле'!C10</f>
        <v>Доп.</v>
      </c>
      <c r="K10" s="83"/>
      <c r="L10" s="226"/>
      <c r="M10" s="224"/>
      <c r="N10" s="83"/>
      <c r="O10" s="83"/>
      <c r="P10" s="83"/>
    </row>
    <row r="11" spans="1:16" ht="39" customHeight="1">
      <c r="A11" s="34">
        <v>3</v>
      </c>
      <c r="B11" s="32" t="str">
        <f>VLOOKUP(A11,'База данных спортсменов'!$A$2:$J$101,2,FALSE)</f>
        <v>Тропин Кирилл</v>
      </c>
      <c r="C11" s="33">
        <f>VLOOKUP(A11,'База данных спортсменов'!$A$2:$J$101,3,FALSE)</f>
        <v>38840</v>
      </c>
      <c r="D11" s="34" t="str">
        <f>VLOOKUP(A11,'База данных спортсменов'!$A$2:$J$101,4,FALSE)</f>
        <v>3ю</v>
      </c>
      <c r="E11" s="130">
        <f>VLOOKUP(A11,'База данных спортсменов'!$A$2:$J$101,5,FALSE)</f>
        <v>46</v>
      </c>
      <c r="F11" s="130" t="str">
        <f>VLOOKUP(A11,'База данных спортсменов'!$A$2:$J$101,9,FALSE)</f>
        <v>Ю</v>
      </c>
      <c r="G11" s="61" t="str">
        <f>VLOOKUP(A11,'База данных спортсменов'!$A$2:$J$101,6,FALSE)</f>
        <v>Северск</v>
      </c>
      <c r="H11" s="158">
        <f>VLOOKUP(A11,'База данных спортсменов'!$A$2:$J$101,7,FALSE)</f>
        <v>0</v>
      </c>
      <c r="I11" s="69" t="str">
        <f>VLOOKUP(A11,'База данных спортсменов'!$A$2:$J$101,8,FALSE)</f>
        <v>Вахмистрова НА Фокин АА</v>
      </c>
      <c r="J11" s="95" t="str">
        <f>'Рабочее поле'!C10</f>
        <v>Доп.</v>
      </c>
      <c r="K11" s="83"/>
      <c r="L11" s="226"/>
      <c r="M11" s="224"/>
      <c r="N11" s="83"/>
      <c r="O11" s="83"/>
      <c r="P11" s="83"/>
    </row>
    <row r="12" spans="1:16" ht="38.25" customHeight="1">
      <c r="A12" s="34">
        <v>4</v>
      </c>
      <c r="B12" s="32" t="str">
        <f>VLOOKUP(A12,'База данных спортсменов'!$A$2:$J$101,2,FALSE)</f>
        <v>Шалаев Иван</v>
      </c>
      <c r="C12" s="33">
        <f>VLOOKUP(A12,'База данных спортсменов'!$A$2:$J$101,3,FALSE)</f>
        <v>38276</v>
      </c>
      <c r="D12" s="34" t="str">
        <f>VLOOKUP(A12,'База данных спортсменов'!$A$2:$J$101,4,FALSE)</f>
        <v>2ю</v>
      </c>
      <c r="E12" s="130">
        <f>VLOOKUP(A12,'База данных спортсменов'!$A$2:$J$101,5,FALSE)</f>
        <v>38</v>
      </c>
      <c r="F12" s="130" t="str">
        <f>VLOOKUP(A12,'База данных спортсменов'!$A$2:$J$101,9,FALSE)</f>
        <v>Ю</v>
      </c>
      <c r="G12" s="61" t="str">
        <f>VLOOKUP(A12,'База данных спортсменов'!$A$2:$J$101,6,FALSE)</f>
        <v>Северск</v>
      </c>
      <c r="H12" s="158">
        <f>VLOOKUP(A12,'База данных спортсменов'!$A$2:$J$101,7,FALSE)</f>
        <v>0</v>
      </c>
      <c r="I12" s="69" t="str">
        <f>VLOOKUP(A12,'База данных спортсменов'!$A$2:$J$101,8,FALSE)</f>
        <v>Вахмистрова НА Фокин АА</v>
      </c>
      <c r="J12" s="95" t="str">
        <f>'Рабочее поле'!C10</f>
        <v>Доп.</v>
      </c>
      <c r="K12" s="83"/>
      <c r="L12" s="226"/>
      <c r="M12" s="224"/>
      <c r="N12" s="83"/>
      <c r="O12" s="83"/>
      <c r="P12" s="83"/>
    </row>
    <row r="13" spans="1:16" ht="39.75" customHeight="1">
      <c r="A13" s="34">
        <v>5</v>
      </c>
      <c r="B13" s="32" t="str">
        <f>VLOOKUP(A13,'База данных спортсменов'!$A$2:$J$101,2,FALSE)</f>
        <v>Немеров Сергей</v>
      </c>
      <c r="C13" s="33">
        <f>VLOOKUP(A13,'База данных спортсменов'!$A$2:$J$101,3,FALSE)</f>
        <v>38422</v>
      </c>
      <c r="D13" s="34" t="str">
        <f>VLOOKUP(A13,'База данных спортсменов'!$A$2:$J$101,4,FALSE)</f>
        <v>2ю</v>
      </c>
      <c r="E13" s="130">
        <f>VLOOKUP(A13,'База данных спортсменов'!$A$2:$J$101,5,FALSE)</f>
        <v>42</v>
      </c>
      <c r="F13" s="130" t="str">
        <f>VLOOKUP(A13,'База данных спортсменов'!$A$2:$J$101,9,FALSE)</f>
        <v>Ю</v>
      </c>
      <c r="G13" s="61" t="str">
        <f>VLOOKUP(A13,'База данных спортсменов'!$A$2:$J$101,6,FALSE)</f>
        <v>Северск</v>
      </c>
      <c r="H13" s="158">
        <f>VLOOKUP(A13,'База данных спортсменов'!$A$2:$J$101,7,FALSE)</f>
        <v>0</v>
      </c>
      <c r="I13" s="69" t="str">
        <f>VLOOKUP(A13,'База данных спортсменов'!$A$2:$J$101,8,FALSE)</f>
        <v>Вахмистрова НА Фокин АА</v>
      </c>
      <c r="J13" s="95" t="str">
        <f>'Рабочее поле'!C10</f>
        <v>Доп.</v>
      </c>
      <c r="K13" s="83"/>
      <c r="L13" s="226"/>
      <c r="M13" s="96"/>
      <c r="N13" s="83"/>
      <c r="O13" s="83"/>
      <c r="P13" s="83"/>
    </row>
    <row r="14" spans="1:16" ht="42.75" customHeight="1">
      <c r="A14" s="34">
        <v>6</v>
      </c>
      <c r="B14" s="32" t="str">
        <f>VLOOKUP(A14,'База данных спортсменов'!$A$2:$J$101,2,FALSE)</f>
        <v>Палаш Виктория</v>
      </c>
      <c r="C14" s="33">
        <f>VLOOKUP(A14,'База данных спортсменов'!$A$2:$J$101,3,FALSE)</f>
        <v>38145</v>
      </c>
      <c r="D14" s="34" t="str">
        <f>VLOOKUP(A14,'База данных спортсменов'!$A$2:$J$101,4,FALSE)</f>
        <v>2ю</v>
      </c>
      <c r="E14" s="130">
        <f>VLOOKUP(A14,'База данных спортсменов'!$A$2:$J$101,5,FALSE)</f>
        <v>43</v>
      </c>
      <c r="F14" s="130" t="str">
        <f>VLOOKUP(A14,'База данных спортсменов'!$A$2:$J$101,9,FALSE)</f>
        <v>Д</v>
      </c>
      <c r="G14" s="61" t="str">
        <f>VLOOKUP(A14,'База данных спортсменов'!$A$2:$J$101,6,FALSE)</f>
        <v>Северск</v>
      </c>
      <c r="H14" s="158">
        <f>VLOOKUP(A14,'База данных спортсменов'!$A$2:$J$101,7,FALSE)</f>
        <v>0</v>
      </c>
      <c r="I14" s="69" t="str">
        <f>VLOOKUP(A14,'База данных спортсменов'!$A$2:$J$101,8,FALSE)</f>
        <v>Вахмистрова НА Фокин АА</v>
      </c>
      <c r="J14" s="95" t="str">
        <f>'Рабочее поле'!C10</f>
        <v>Доп.</v>
      </c>
      <c r="K14" s="83"/>
      <c r="L14" s="226"/>
      <c r="M14" s="96"/>
      <c r="N14" s="83"/>
      <c r="O14" s="83"/>
      <c r="P14" s="83"/>
    </row>
    <row r="15" spans="1:16" ht="33.75" customHeight="1">
      <c r="A15" s="34">
        <v>7</v>
      </c>
      <c r="B15" s="32" t="str">
        <f>VLOOKUP(A15,'База данных спортсменов'!$A$2:$J$101,2,FALSE)</f>
        <v>Шадрина Зоя</v>
      </c>
      <c r="C15" s="33">
        <f>VLOOKUP(A15,'База данных спортсменов'!$A$2:$J$101,3,FALSE)</f>
        <v>38916</v>
      </c>
      <c r="D15" s="34" t="str">
        <f>VLOOKUP(A15,'База данных спортсменов'!$A$2:$J$101,4,FALSE)</f>
        <v>3ю</v>
      </c>
      <c r="E15" s="130">
        <f>VLOOKUP(A15,'База данных спортсменов'!$A$2:$J$101,5,FALSE)</f>
        <v>40</v>
      </c>
      <c r="F15" s="130" t="str">
        <f>VLOOKUP(A15,'База данных спортсменов'!$A$2:$J$101,9,FALSE)</f>
        <v>Д</v>
      </c>
      <c r="G15" s="61" t="str">
        <f>VLOOKUP(A15,'База данных спортсменов'!$A$2:$J$101,6,FALSE)</f>
        <v>Северск</v>
      </c>
      <c r="H15" s="158">
        <f>VLOOKUP(A15,'База данных спортсменов'!$A$2:$J$101,7,FALSE)</f>
        <v>0</v>
      </c>
      <c r="I15" s="69" t="str">
        <f>VLOOKUP(A15,'База данных спортсменов'!$A$2:$J$101,8,FALSE)</f>
        <v>Фокин АА</v>
      </c>
      <c r="J15" s="95" t="str">
        <f>'Рабочее поле'!C10</f>
        <v>Доп.</v>
      </c>
      <c r="K15" s="83"/>
      <c r="L15" s="226"/>
      <c r="M15" s="96"/>
      <c r="N15" s="83"/>
      <c r="O15" s="83"/>
      <c r="P15" s="83"/>
    </row>
    <row r="16" spans="1:16" ht="38.25" customHeight="1">
      <c r="A16" s="34">
        <v>8</v>
      </c>
      <c r="B16" s="32" t="str">
        <f>VLOOKUP(A16,'База данных спортсменов'!$A$2:$J$101,2,FALSE)</f>
        <v>Гуляева Анастасия</v>
      </c>
      <c r="C16" s="33">
        <f>VLOOKUP(A16,'База данных спортсменов'!$A$2:$J$101,3,FALSE)</f>
        <v>38159</v>
      </c>
      <c r="D16" s="34" t="str">
        <f>VLOOKUP(A16,'База данных спортсменов'!$A$2:$J$101,4,FALSE)</f>
        <v>3ю</v>
      </c>
      <c r="E16" s="130">
        <f>VLOOKUP(A16,'База данных спортсменов'!$A$2:$J$101,5,FALSE)</f>
        <v>65</v>
      </c>
      <c r="F16" s="130" t="str">
        <f>VLOOKUP(A16,'База данных спортсменов'!$A$2:$J$101,9,FALSE)</f>
        <v>Ю</v>
      </c>
      <c r="G16" s="61" t="str">
        <f>VLOOKUP(A16,'База данных спортсменов'!$A$2:$J$101,6,FALSE)</f>
        <v>Северск</v>
      </c>
      <c r="H16" s="158">
        <f>VLOOKUP(A16,'База данных спортсменов'!$A$2:$J$101,7,FALSE)</f>
        <v>0</v>
      </c>
      <c r="I16" s="69" t="str">
        <f>VLOOKUP(A16,'База данных спортсменов'!$A$2:$J$101,8,FALSE)</f>
        <v>Вахмистрова НА Фокин АА</v>
      </c>
      <c r="J16" s="95" t="str">
        <f>'Рабочее поле'!C10</f>
        <v>Доп.</v>
      </c>
      <c r="K16" s="83"/>
      <c r="L16" s="226"/>
      <c r="M16" s="96"/>
      <c r="N16" s="83"/>
      <c r="O16" s="83"/>
      <c r="P16" s="83"/>
    </row>
    <row r="17" spans="1:16" ht="39" customHeight="1">
      <c r="A17" s="34">
        <v>9</v>
      </c>
      <c r="B17" s="32" t="str">
        <f>VLOOKUP(A17,'База данных спортсменов'!$A$2:$J$101,2,FALSE)</f>
        <v>Скореднов Денис</v>
      </c>
      <c r="C17" s="33">
        <f>VLOOKUP(A17,'База данных спортсменов'!$A$2:$J$101,3,FALSE)</f>
        <v>38292</v>
      </c>
      <c r="D17" s="34" t="str">
        <f>VLOOKUP(A17,'База данных спортсменов'!$A$2:$J$101,4,FALSE)</f>
        <v>б.р</v>
      </c>
      <c r="E17" s="130">
        <f>VLOOKUP(A17,'База данных спортсменов'!$A$2:$J$101,5,FALSE)</f>
        <v>50</v>
      </c>
      <c r="F17" s="130" t="str">
        <f>VLOOKUP(A17,'База данных спортсменов'!$A$2:$J$101,9,FALSE)</f>
        <v>Ю</v>
      </c>
      <c r="G17" s="61" t="str">
        <f>VLOOKUP(A17,'База данных спортсменов'!$A$2:$J$101,6,FALSE)</f>
        <v>Северск</v>
      </c>
      <c r="H17" s="158">
        <f>VLOOKUP(A17,'База данных спортсменов'!$A$2:$J$101,7,FALSE)</f>
        <v>0</v>
      </c>
      <c r="I17" s="69" t="str">
        <f>VLOOKUP(A17,'База данных спортсменов'!$A$2:$J$101,8,FALSE)</f>
        <v>Вахмистрова НА Фокин АА</v>
      </c>
      <c r="J17" s="95" t="str">
        <f>'Рабочее поле'!C10</f>
        <v>Доп.</v>
      </c>
      <c r="K17" s="83"/>
      <c r="L17" s="226"/>
      <c r="M17" s="96"/>
      <c r="N17" s="83"/>
      <c r="O17" s="83"/>
      <c r="P17" s="83"/>
    </row>
    <row r="18" spans="1:16" ht="28.5" customHeight="1">
      <c r="A18" s="34">
        <v>10</v>
      </c>
      <c r="B18" s="32" t="str">
        <f>VLOOKUP(A18,'База данных спортсменов'!$A$2:$J$101,2,FALSE)</f>
        <v>Овчинников Владимир</v>
      </c>
      <c r="C18" s="33">
        <f>VLOOKUP(A18,'База данных спортсменов'!$A$2:$J$101,3,FALSE)</f>
        <v>38998</v>
      </c>
      <c r="D18" s="34" t="str">
        <f>VLOOKUP(A18,'База данных спортсменов'!$A$2:$J$101,4,FALSE)</f>
        <v>3ю</v>
      </c>
      <c r="E18" s="130">
        <f>VLOOKUP(A18,'База данных спортсменов'!$A$2:$J$101,5,FALSE)</f>
        <v>35</v>
      </c>
      <c r="F18" s="130" t="str">
        <f>VLOOKUP(A18,'База данных спортсменов'!$A$2:$J$101,9,FALSE)</f>
        <v>Ю</v>
      </c>
      <c r="G18" s="61" t="str">
        <f>VLOOKUP(A18,'База данных спортсменов'!$A$2:$J$101,6,FALSE)</f>
        <v>Северск</v>
      </c>
      <c r="H18" s="158">
        <f>VLOOKUP(A18,'База данных спортсменов'!$A$2:$J$101,7,FALSE)</f>
        <v>0</v>
      </c>
      <c r="I18" s="69" t="str">
        <f>VLOOKUP(A18,'База данных спортсменов'!$A$2:$J$101,8,FALSE)</f>
        <v>Вахмистрова НА Фокин АА</v>
      </c>
      <c r="J18" s="95" t="str">
        <f>'Рабочее поле'!C10</f>
        <v>Доп.</v>
      </c>
      <c r="K18" s="83"/>
      <c r="L18" s="226"/>
      <c r="M18" s="96"/>
      <c r="N18" s="83"/>
      <c r="O18" s="83"/>
      <c r="P18" s="83"/>
    </row>
    <row r="19" spans="1:16" ht="29.25" hidden="1" customHeight="1">
      <c r="A19" s="34">
        <v>11</v>
      </c>
      <c r="B19" s="32" t="str">
        <f>VLOOKUP(A19,'База данных спортсменов'!$A$2:$J$101,2,FALSE)</f>
        <v>Губина Дарья</v>
      </c>
      <c r="C19" s="33">
        <f>VLOOKUP(A19,'База данных спортсменов'!$A$2:$J$101,3,FALSE)</f>
        <v>38872</v>
      </c>
      <c r="D19" s="34" t="str">
        <f>VLOOKUP(A19,'База данных спортсменов'!$A$2:$J$101,4,FALSE)</f>
        <v>3ю</v>
      </c>
      <c r="E19" s="130">
        <f>VLOOKUP(A19,'База данных спортсменов'!$A$2:$J$101,5,FALSE)</f>
        <v>43</v>
      </c>
      <c r="F19" s="130" t="str">
        <f>VLOOKUP(A19,'База данных спортсменов'!$A$2:$J$101,9,FALSE)</f>
        <v>Ю</v>
      </c>
      <c r="G19" s="61" t="str">
        <f>VLOOKUP(A19,'База данных спортсменов'!$A$2:$J$101,6,FALSE)</f>
        <v>Северск</v>
      </c>
      <c r="H19" s="158">
        <f>VLOOKUP(A19,'База данных спортсменов'!$A$2:$J$101,7,FALSE)</f>
        <v>0</v>
      </c>
      <c r="I19" s="69" t="str">
        <f>VLOOKUP(A19,'База данных спортсменов'!$A$2:$J$101,8,FALSE)</f>
        <v>Фокин АА Вышегородцев ДЕ</v>
      </c>
      <c r="J19" s="95" t="str">
        <f>'Рабочее поле'!C10</f>
        <v>Доп.</v>
      </c>
      <c r="K19" s="83"/>
      <c r="L19" s="226"/>
      <c r="M19" s="96"/>
      <c r="N19" s="83"/>
      <c r="O19" s="83"/>
      <c r="P19" s="83"/>
    </row>
    <row r="20" spans="1:16" ht="34.5" hidden="1" customHeight="1">
      <c r="A20" s="34">
        <v>12</v>
      </c>
      <c r="B20" s="32" t="str">
        <f>VLOOKUP(A20,'База данных спортсменов'!$A$2:$J$101,2,FALSE)</f>
        <v>Карасев Данила</v>
      </c>
      <c r="C20" s="33">
        <f>VLOOKUP(A20,'База данных спортсменов'!$A$2:$J$101,3,FALSE)</f>
        <v>38302</v>
      </c>
      <c r="D20" s="34" t="str">
        <f>VLOOKUP(A20,'База данных спортсменов'!$A$2:$J$101,4,FALSE)</f>
        <v>3ю</v>
      </c>
      <c r="E20" s="130">
        <f>VLOOKUP(A20,'База данных спортсменов'!$A$2:$J$101,5,FALSE)</f>
        <v>38</v>
      </c>
      <c r="F20" s="130" t="str">
        <f>VLOOKUP(A20,'База данных спортсменов'!$A$2:$J$101,9,FALSE)</f>
        <v>Ю</v>
      </c>
      <c r="G20" s="61" t="str">
        <f>VLOOKUP(A20,'База данных спортсменов'!$A$2:$J$101,6,FALSE)</f>
        <v>Северск</v>
      </c>
      <c r="H20" s="158">
        <f>VLOOKUP(A20,'База данных спортсменов'!$A$2:$J$101,7,FALSE)</f>
        <v>0</v>
      </c>
      <c r="I20" s="69" t="str">
        <f>VLOOKUP(A20,'База данных спортсменов'!$A$2:$J$101,8,FALSE)</f>
        <v>Фокин АА Вышегородцев ДЕ</v>
      </c>
      <c r="J20" s="95" t="str">
        <f>'Рабочее поле'!C10</f>
        <v>Доп.</v>
      </c>
      <c r="K20" s="83"/>
      <c r="L20" s="226"/>
      <c r="M20" s="96"/>
      <c r="N20" s="83"/>
      <c r="O20" s="83"/>
      <c r="P20" s="83"/>
    </row>
    <row r="21" spans="1:16" ht="31.5" hidden="1" customHeight="1">
      <c r="A21" s="34">
        <v>13</v>
      </c>
      <c r="B21" s="32" t="str">
        <f>VLOOKUP(A21,'База данных спортсменов'!$A$2:$J$101,2,FALSE)</f>
        <v>Миронов Виктор</v>
      </c>
      <c r="C21" s="33">
        <f>VLOOKUP(A21,'База данных спортсменов'!$A$2:$J$101,3,FALSE)</f>
        <v>38398</v>
      </c>
      <c r="D21" s="34" t="str">
        <f>VLOOKUP(A21,'База данных спортсменов'!$A$2:$J$101,4,FALSE)</f>
        <v>3ю</v>
      </c>
      <c r="E21" s="130">
        <f>VLOOKUP(A21,'База данных спортсменов'!$A$2:$J$101,5,FALSE)</f>
        <v>35</v>
      </c>
      <c r="F21" s="130" t="str">
        <f>VLOOKUP(A21,'База данных спортсменов'!$A$2:$J$101,9,FALSE)</f>
        <v>Ю</v>
      </c>
      <c r="G21" s="61" t="str">
        <f>VLOOKUP(A21,'База данных спортсменов'!$A$2:$J$101,6,FALSE)</f>
        <v>Северск</v>
      </c>
      <c r="H21" s="158">
        <f>VLOOKUP(A21,'База данных спортсменов'!$A$2:$J$101,7,FALSE)</f>
        <v>0</v>
      </c>
      <c r="I21" s="69" t="str">
        <f>VLOOKUP(A21,'База данных спортсменов'!$A$2:$J$101,8,FALSE)</f>
        <v>Фокин АА Вышегородцев ДЕ</v>
      </c>
      <c r="J21" s="95" t="str">
        <f>'Рабочее поле'!C10</f>
        <v>Доп.</v>
      </c>
      <c r="K21" s="83"/>
      <c r="L21" s="226"/>
      <c r="M21" s="96"/>
      <c r="N21" s="83"/>
      <c r="O21" s="83"/>
      <c r="P21" s="83"/>
    </row>
    <row r="22" spans="1:16" ht="20.100000000000001" customHeight="1">
      <c r="A22" s="86"/>
      <c r="B22" s="97" t="s">
        <v>14</v>
      </c>
      <c r="C22" s="98"/>
      <c r="D22" s="207" t="s">
        <v>34</v>
      </c>
      <c r="E22" s="207"/>
      <c r="F22" s="207"/>
      <c r="G22" s="207"/>
      <c r="H22" s="99"/>
      <c r="I22" s="99" t="s">
        <v>34</v>
      </c>
      <c r="J22" s="88"/>
      <c r="K22" s="83"/>
      <c r="L22" s="100"/>
      <c r="M22" s="96"/>
      <c r="N22" s="83"/>
      <c r="O22" s="83"/>
      <c r="P22" s="83"/>
    </row>
    <row r="23" spans="1:16" s="35" customFormat="1" ht="15" customHeight="1">
      <c r="A23" s="101"/>
      <c r="B23" s="102"/>
      <c r="C23" s="103" t="s">
        <v>9</v>
      </c>
      <c r="D23" s="208" t="s">
        <v>10</v>
      </c>
      <c r="E23" s="208"/>
      <c r="F23" s="208"/>
      <c r="G23" s="208"/>
      <c r="H23" s="208"/>
      <c r="I23" s="103" t="s">
        <v>38</v>
      </c>
      <c r="J23" s="104"/>
      <c r="K23" s="105"/>
      <c r="L23" s="100"/>
      <c r="M23" s="106"/>
      <c r="N23" s="105"/>
      <c r="O23" s="105"/>
      <c r="P23" s="105"/>
    </row>
    <row r="24" spans="1:16" ht="15" customHeight="1">
      <c r="A24" s="86"/>
      <c r="B24" s="107" t="str">
        <f>'Рабочее поле'!A10</f>
        <v>Врач</v>
      </c>
      <c r="C24" s="108"/>
      <c r="D24" s="203"/>
      <c r="E24" s="203"/>
      <c r="F24" s="203"/>
      <c r="G24" s="203"/>
      <c r="H24" s="109" t="s">
        <v>34</v>
      </c>
      <c r="I24" s="110" t="str">
        <f>'Рабочее поле'!B10</f>
        <v>Л.Х.Латыпов</v>
      </c>
      <c r="J24" s="111"/>
      <c r="K24" s="83"/>
      <c r="L24" s="100"/>
      <c r="M24" s="96"/>
      <c r="N24" s="83"/>
      <c r="O24" s="83"/>
      <c r="P24" s="83"/>
    </row>
    <row r="25" spans="1:16" ht="15" customHeight="1">
      <c r="A25" s="86"/>
      <c r="B25" s="107"/>
      <c r="C25" s="108"/>
      <c r="D25" s="214" t="s">
        <v>12</v>
      </c>
      <c r="E25" s="214"/>
      <c r="F25" s="214"/>
      <c r="G25" s="214"/>
      <c r="H25" s="103"/>
      <c r="I25" s="110"/>
      <c r="J25" s="111"/>
      <c r="K25" s="83"/>
      <c r="L25" s="100"/>
      <c r="M25" s="96"/>
      <c r="N25" s="83"/>
      <c r="O25" s="83"/>
      <c r="P25" s="83"/>
    </row>
    <row r="26" spans="1:16" ht="15" customHeight="1">
      <c r="A26" s="86"/>
      <c r="B26" s="112" t="str">
        <f>'Рабочее поле'!A11</f>
        <v>Директор</v>
      </c>
      <c r="C26" s="108"/>
      <c r="D26" s="203"/>
      <c r="E26" s="203"/>
      <c r="F26" s="203"/>
      <c r="G26" s="203"/>
      <c r="H26" s="109"/>
      <c r="I26" s="110" t="str">
        <f>'Рабочее поле'!B11</f>
        <v>А.В.Горбатых</v>
      </c>
      <c r="J26" s="111"/>
      <c r="K26" s="83"/>
      <c r="L26" s="100"/>
      <c r="M26" s="96"/>
      <c r="N26" s="83"/>
      <c r="O26" s="83"/>
      <c r="P26" s="83"/>
    </row>
    <row r="27" spans="1:16" ht="15" customHeight="1">
      <c r="A27" s="86"/>
      <c r="B27" s="107"/>
      <c r="C27" s="108"/>
      <c r="D27" s="214" t="s">
        <v>12</v>
      </c>
      <c r="E27" s="214"/>
      <c r="F27" s="214"/>
      <c r="G27" s="214"/>
      <c r="H27" s="103"/>
      <c r="I27" s="110"/>
      <c r="J27" s="111"/>
      <c r="K27" s="83"/>
      <c r="L27" s="100"/>
      <c r="M27" s="96"/>
      <c r="N27" s="83"/>
      <c r="O27" s="83"/>
      <c r="P27" s="83"/>
    </row>
    <row r="28" spans="1:16" ht="15" customHeight="1">
      <c r="A28" s="86"/>
      <c r="B28" s="107" t="s">
        <v>11</v>
      </c>
      <c r="C28" s="108"/>
      <c r="D28" s="203"/>
      <c r="E28" s="203"/>
      <c r="F28" s="203"/>
      <c r="G28" s="203"/>
      <c r="H28" s="109" t="s">
        <v>34</v>
      </c>
      <c r="I28" s="110" t="str">
        <f>'Рабочее поле'!B9</f>
        <v>Вышегородцев Д.Е.</v>
      </c>
      <c r="J28" s="111"/>
      <c r="K28" s="83"/>
      <c r="L28" s="100"/>
      <c r="M28" s="96"/>
      <c r="N28" s="83"/>
      <c r="O28" s="83"/>
      <c r="P28" s="83"/>
    </row>
    <row r="29" spans="1:16" ht="15" customHeight="1">
      <c r="A29" s="86"/>
      <c r="B29" s="113"/>
      <c r="C29" s="108"/>
      <c r="D29" s="214" t="s">
        <v>13</v>
      </c>
      <c r="E29" s="214"/>
      <c r="F29" s="214"/>
      <c r="G29" s="214"/>
      <c r="H29" s="103"/>
      <c r="I29" s="103"/>
      <c r="J29" s="114" t="s">
        <v>21</v>
      </c>
      <c r="K29" s="83"/>
      <c r="L29" s="100"/>
      <c r="M29" s="96"/>
      <c r="N29" s="83"/>
      <c r="O29" s="83"/>
      <c r="P29" s="83"/>
    </row>
    <row r="30" spans="1:16" ht="15" customHeight="1">
      <c r="A30" s="115"/>
      <c r="B30" s="116"/>
      <c r="C30" s="117"/>
      <c r="D30" s="118"/>
      <c r="E30" s="118"/>
      <c r="F30" s="118"/>
      <c r="G30" s="118"/>
      <c r="H30" s="118"/>
      <c r="I30" s="201" t="s">
        <v>56</v>
      </c>
      <c r="J30" s="202"/>
      <c r="K30" s="83"/>
      <c r="L30" s="100"/>
      <c r="M30" s="96"/>
      <c r="N30" s="83"/>
      <c r="O30" s="83"/>
      <c r="P30" s="83"/>
    </row>
    <row r="31" spans="1:16" ht="20.100000000000001" customHeight="1">
      <c r="A31" s="211" t="s">
        <v>64</v>
      </c>
      <c r="B31" s="212"/>
      <c r="C31" s="215" t="s">
        <v>5</v>
      </c>
      <c r="D31" s="215"/>
      <c r="E31" s="215"/>
      <c r="F31" s="215"/>
      <c r="G31" s="215"/>
      <c r="H31" s="119"/>
      <c r="I31" s="196" t="str">
        <f>I1</f>
        <v>Томская область, г.Северск</v>
      </c>
      <c r="J31" s="197"/>
      <c r="K31" s="83"/>
      <c r="L31" s="100"/>
      <c r="M31" s="96"/>
      <c r="N31" s="83"/>
      <c r="O31" s="83"/>
      <c r="P31" s="83"/>
    </row>
    <row r="32" spans="1:16" ht="20.100000000000001" customHeight="1">
      <c r="A32" s="84"/>
      <c r="B32" s="85"/>
      <c r="C32" s="200" t="s">
        <v>6</v>
      </c>
      <c r="D32" s="200"/>
      <c r="E32" s="200"/>
      <c r="F32" s="200"/>
      <c r="G32" s="200"/>
      <c r="H32" s="200"/>
      <c r="I32" s="198"/>
      <c r="J32" s="199"/>
      <c r="K32" s="83"/>
      <c r="L32" s="100"/>
      <c r="M32" s="96"/>
      <c r="N32" s="83"/>
      <c r="O32" s="83"/>
      <c r="P32" s="83"/>
    </row>
    <row r="33" spans="1:16" ht="39.950000000000003" customHeight="1">
      <c r="A33" s="204" t="str">
        <f>A3</f>
        <v>Первенство Томской области</v>
      </c>
      <c r="B33" s="205"/>
      <c r="C33" s="205"/>
      <c r="D33" s="205"/>
      <c r="E33" s="205"/>
      <c r="F33" s="205"/>
      <c r="G33" s="205"/>
      <c r="H33" s="205"/>
      <c r="I33" s="205"/>
      <c r="J33" s="206"/>
      <c r="K33" s="83"/>
      <c r="L33" s="100"/>
      <c r="M33" s="96"/>
      <c r="N33" s="83"/>
      <c r="O33" s="83"/>
      <c r="P33" s="83"/>
    </row>
    <row r="34" spans="1:16" ht="20.100000000000001" customHeight="1">
      <c r="A34" s="86"/>
      <c r="B34" s="87" t="s">
        <v>7</v>
      </c>
      <c r="C34" s="219" t="str">
        <f>C4</f>
        <v>САМБО</v>
      </c>
      <c r="D34" s="219"/>
      <c r="E34" s="219"/>
      <c r="F34" s="124"/>
      <c r="G34" s="125"/>
      <c r="H34" s="125"/>
      <c r="I34" s="127"/>
      <c r="J34" s="120"/>
      <c r="K34" s="83"/>
      <c r="L34" s="100"/>
      <c r="M34" s="96"/>
      <c r="N34" s="83"/>
      <c r="O34" s="83"/>
      <c r="P34" s="83"/>
    </row>
    <row r="35" spans="1:16" ht="20.100000000000001" customHeight="1">
      <c r="A35" s="86"/>
      <c r="B35" s="87" t="s">
        <v>8</v>
      </c>
      <c r="C35" s="218" t="str">
        <f>C5</f>
        <v>МБУДО ДЮСШ"Русь"</v>
      </c>
      <c r="D35" s="218"/>
      <c r="E35" s="218"/>
      <c r="F35" s="218"/>
      <c r="G35" s="218"/>
      <c r="H35" s="218"/>
      <c r="I35" s="126"/>
      <c r="J35" s="75"/>
      <c r="K35" s="83"/>
      <c r="L35" s="100"/>
      <c r="M35" s="96"/>
      <c r="N35" s="83"/>
      <c r="O35" s="83"/>
      <c r="P35" s="83"/>
    </row>
    <row r="36" spans="1:16" ht="20.100000000000001" customHeight="1">
      <c r="A36" s="86"/>
      <c r="B36" s="89"/>
      <c r="C36" s="217" t="s">
        <v>48</v>
      </c>
      <c r="D36" s="217"/>
      <c r="E36" s="217"/>
      <c r="F36" s="90"/>
      <c r="G36" s="216" t="str">
        <f>G6</f>
        <v>г.Томск</v>
      </c>
      <c r="H36" s="216"/>
      <c r="I36" s="222">
        <f>I6</f>
        <v>0</v>
      </c>
      <c r="J36" s="223"/>
      <c r="K36" s="83"/>
      <c r="L36" s="100"/>
      <c r="M36" s="96"/>
      <c r="N36" s="83"/>
      <c r="O36" s="83"/>
      <c r="P36" s="83"/>
    </row>
    <row r="37" spans="1:16" ht="20.100000000000001" customHeight="1">
      <c r="A37" s="86"/>
      <c r="B37" s="91" t="s">
        <v>16</v>
      </c>
      <c r="C37" s="213" t="str">
        <f>C7</f>
        <v>08 октября 2016 г.</v>
      </c>
      <c r="D37" s="213"/>
      <c r="E37" s="213"/>
      <c r="F37" s="92"/>
      <c r="G37" s="121"/>
      <c r="H37" s="220"/>
      <c r="I37" s="220"/>
      <c r="J37" s="122"/>
      <c r="K37" s="83"/>
      <c r="L37" s="100"/>
      <c r="M37" s="96"/>
      <c r="N37" s="83"/>
      <c r="O37" s="83"/>
      <c r="P37" s="83"/>
    </row>
    <row r="38" spans="1:16" ht="30" customHeight="1">
      <c r="A38" s="61" t="s">
        <v>15</v>
      </c>
      <c r="B38" s="61" t="s">
        <v>0</v>
      </c>
      <c r="C38" s="61" t="s">
        <v>2</v>
      </c>
      <c r="D38" s="61" t="s">
        <v>4</v>
      </c>
      <c r="E38" s="61" t="s">
        <v>1</v>
      </c>
      <c r="F38" s="61" t="s">
        <v>61</v>
      </c>
      <c r="G38" s="61" t="s">
        <v>55</v>
      </c>
      <c r="H38" s="61" t="s">
        <v>18</v>
      </c>
      <c r="I38" s="61" t="s">
        <v>19</v>
      </c>
      <c r="J38" s="61" t="s">
        <v>3</v>
      </c>
      <c r="K38" s="83"/>
      <c r="L38" s="100"/>
      <c r="M38" s="96"/>
      <c r="N38" s="83"/>
      <c r="O38" s="83"/>
      <c r="P38" s="83"/>
    </row>
    <row r="39" spans="1:16" ht="30" customHeight="1">
      <c r="A39" s="34">
        <v>11</v>
      </c>
      <c r="B39" s="32" t="str">
        <f>VLOOKUP(A39,'База данных спортсменов'!$A$2:$J$101,2,FALSE)</f>
        <v>Губина Дарья</v>
      </c>
      <c r="C39" s="33">
        <f>VLOOKUP(A39,'База данных спортсменов'!$A$2:$J$101,3,FALSE)</f>
        <v>38872</v>
      </c>
      <c r="D39" s="34" t="str">
        <f>VLOOKUP(A39,'База данных спортсменов'!$A$2:$J$101,4,FALSE)</f>
        <v>3ю</v>
      </c>
      <c r="E39" s="130">
        <f>VLOOKUP(A39,'База данных спортсменов'!$A$2:$J$101,5,FALSE)</f>
        <v>43</v>
      </c>
      <c r="F39" s="130" t="str">
        <f>VLOOKUP(A39,'База данных спортсменов'!$A$2:$J$101,9,FALSE)</f>
        <v>Ю</v>
      </c>
      <c r="G39" s="61" t="str">
        <f>VLOOKUP(A39,'База данных спортсменов'!$A$2:$J$101,6,FALSE)</f>
        <v>Северск</v>
      </c>
      <c r="H39" s="158">
        <f>VLOOKUP(A39,'База данных спортсменов'!$A$2:$J$101,7,FALSE)</f>
        <v>0</v>
      </c>
      <c r="I39" s="69" t="str">
        <f>VLOOKUP(A39,'База данных спортсменов'!$A$2:$J$101,8,FALSE)</f>
        <v>Фокин АА Вышегородцев ДЕ</v>
      </c>
      <c r="J39" s="95" t="str">
        <f>J9</f>
        <v>Доп.</v>
      </c>
      <c r="K39" s="83"/>
      <c r="L39" s="100"/>
      <c r="M39" s="96"/>
      <c r="N39" s="83"/>
      <c r="O39" s="83"/>
      <c r="P39" s="83"/>
    </row>
    <row r="40" spans="1:16" ht="30" customHeight="1">
      <c r="A40" s="34">
        <v>12</v>
      </c>
      <c r="B40" s="32" t="str">
        <f>VLOOKUP(A40,'База данных спортсменов'!$A$2:$J$101,2,FALSE)</f>
        <v>Карасев Данила</v>
      </c>
      <c r="C40" s="33">
        <f>VLOOKUP(A40,'База данных спортсменов'!$A$2:$J$101,3,FALSE)</f>
        <v>38302</v>
      </c>
      <c r="D40" s="34" t="str">
        <f>VLOOKUP(A40,'База данных спортсменов'!$A$2:$J$101,4,FALSE)</f>
        <v>3ю</v>
      </c>
      <c r="E40" s="130">
        <f>VLOOKUP(A40,'База данных спортсменов'!$A$2:$J$101,5,FALSE)</f>
        <v>38</v>
      </c>
      <c r="F40" s="130" t="str">
        <f>VLOOKUP(A40,'База данных спортсменов'!$A$2:$J$101,9,FALSE)</f>
        <v>Ю</v>
      </c>
      <c r="G40" s="61" t="str">
        <f>VLOOKUP(A40,'База данных спортсменов'!$A$2:$J$101,6,FALSE)</f>
        <v>Северск</v>
      </c>
      <c r="H40" s="158">
        <f>VLOOKUP(A40,'База данных спортсменов'!$A$2:$J$101,7,FALSE)</f>
        <v>0</v>
      </c>
      <c r="I40" s="69" t="str">
        <f>VLOOKUP(A40,'База данных спортсменов'!$A$2:$J$101,8,FALSE)</f>
        <v>Фокин АА Вышегородцев ДЕ</v>
      </c>
      <c r="J40" s="95" t="str">
        <f>J39</f>
        <v>Доп.</v>
      </c>
      <c r="K40" s="83"/>
      <c r="L40" s="100"/>
      <c r="M40" s="96"/>
      <c r="N40" s="83"/>
      <c r="O40" s="83"/>
      <c r="P40" s="83"/>
    </row>
    <row r="41" spans="1:16" ht="30" customHeight="1">
      <c r="A41" s="34">
        <v>13</v>
      </c>
      <c r="B41" s="32" t="str">
        <f>VLOOKUP(A41,'База данных спортсменов'!$A$2:$J$101,2,FALSE)</f>
        <v>Миронов Виктор</v>
      </c>
      <c r="C41" s="33">
        <f>VLOOKUP(A41,'База данных спортсменов'!$A$2:$J$101,3,FALSE)</f>
        <v>38398</v>
      </c>
      <c r="D41" s="34" t="str">
        <f>VLOOKUP(A41,'База данных спортсменов'!$A$2:$J$101,4,FALSE)</f>
        <v>3ю</v>
      </c>
      <c r="E41" s="130">
        <f>VLOOKUP(A41,'База данных спортсменов'!$A$2:$J$101,5,FALSE)</f>
        <v>35</v>
      </c>
      <c r="F41" s="130" t="str">
        <f>VLOOKUP(A41,'База данных спортсменов'!$A$2:$J$101,9,FALSE)</f>
        <v>Ю</v>
      </c>
      <c r="G41" s="61" t="str">
        <f>VLOOKUP(A41,'База данных спортсменов'!$A$2:$J$101,6,FALSE)</f>
        <v>Северск</v>
      </c>
      <c r="H41" s="158">
        <f>VLOOKUP(A41,'База данных спортсменов'!$A$2:$J$101,7,FALSE)</f>
        <v>0</v>
      </c>
      <c r="I41" s="69" t="str">
        <f>VLOOKUP(A41,'База данных спортсменов'!$A$2:$J$101,8,FALSE)</f>
        <v>Фокин АА Вышегородцев ДЕ</v>
      </c>
      <c r="J41" s="95" t="str">
        <f>J39</f>
        <v>Доп.</v>
      </c>
      <c r="K41" s="83"/>
      <c r="L41" s="100"/>
      <c r="M41" s="96"/>
      <c r="N41" s="83"/>
      <c r="O41" s="83"/>
      <c r="P41" s="83"/>
    </row>
    <row r="42" spans="1:16" ht="30" customHeight="1">
      <c r="A42" s="34">
        <v>14</v>
      </c>
      <c r="B42" s="32" t="str">
        <f>VLOOKUP(A42,'База данных спортсменов'!$A$2:$J$101,2,FALSE)</f>
        <v>Цеханович Максим</v>
      </c>
      <c r="C42" s="33">
        <f>VLOOKUP(A42,'База данных спортсменов'!$A$2:$J$101,3,FALSE)</f>
        <v>38351</v>
      </c>
      <c r="D42" s="34" t="str">
        <f>VLOOKUP(A42,'База данных спортсменов'!$A$2:$J$101,4,FALSE)</f>
        <v>1ю</v>
      </c>
      <c r="E42" s="130">
        <f>VLOOKUP(A42,'База данных спортсменов'!$A$2:$J$101,5,FALSE)</f>
        <v>50</v>
      </c>
      <c r="F42" s="130" t="str">
        <f>VLOOKUP(A42,'База данных спортсменов'!$A$2:$J$101,9,FALSE)</f>
        <v>Ю</v>
      </c>
      <c r="G42" s="61" t="str">
        <f>VLOOKUP(A42,'База данных спортсменов'!$A$2:$J$101,6,FALSE)</f>
        <v>Северск</v>
      </c>
      <c r="H42" s="158">
        <f>VLOOKUP(A42,'База данных спортсменов'!$A$2:$J$101,7,FALSE)</f>
        <v>0</v>
      </c>
      <c r="I42" s="69" t="str">
        <f>VLOOKUP(A42,'База данных спортсменов'!$A$2:$J$101,8,FALSE)</f>
        <v>Вышегородцев ДЕ Фокин АА</v>
      </c>
      <c r="J42" s="95" t="str">
        <f>J39</f>
        <v>Доп.</v>
      </c>
      <c r="K42" s="83"/>
      <c r="L42" s="100"/>
      <c r="M42" s="96"/>
      <c r="N42" s="83"/>
      <c r="O42" s="83"/>
      <c r="P42" s="83"/>
    </row>
    <row r="43" spans="1:16" ht="30" customHeight="1">
      <c r="A43" s="34">
        <v>15</v>
      </c>
      <c r="B43" s="32" t="str">
        <f>VLOOKUP(A43,'База данных спортсменов'!$A$2:$J$101,2,FALSE)</f>
        <v>Симонов Дмитрий</v>
      </c>
      <c r="C43" s="33">
        <f>VLOOKUP(A43,'База данных спортсменов'!$A$2:$J$101,3,FALSE)</f>
        <v>38221</v>
      </c>
      <c r="D43" s="34" t="str">
        <f>VLOOKUP(A43,'База данных спортсменов'!$A$2:$J$101,4,FALSE)</f>
        <v>бр</v>
      </c>
      <c r="E43" s="130">
        <f>VLOOKUP(A43,'База данных спортсменов'!$A$2:$J$101,5,FALSE)</f>
        <v>59</v>
      </c>
      <c r="F43" s="130" t="str">
        <f>VLOOKUP(A43,'База данных спортсменов'!$A$2:$J$101,9,FALSE)</f>
        <v>Ю</v>
      </c>
      <c r="G43" s="61" t="str">
        <f>VLOOKUP(A43,'База данных спортсменов'!$A$2:$J$101,6,FALSE)</f>
        <v>Северск</v>
      </c>
      <c r="H43" s="158">
        <f>VLOOKUP(A43,'База данных спортсменов'!$A$2:$J$101,7,FALSE)</f>
        <v>0</v>
      </c>
      <c r="I43" s="69" t="str">
        <f>VLOOKUP(A43,'База данных спортсменов'!$A$2:$J$101,8,FALSE)</f>
        <v>Вышегородцев ДЕ Фокин АА</v>
      </c>
      <c r="J43" s="95" t="str">
        <f>J39</f>
        <v>Доп.</v>
      </c>
      <c r="K43" s="83"/>
      <c r="L43" s="100"/>
      <c r="M43" s="96"/>
      <c r="N43" s="83"/>
      <c r="O43" s="83"/>
      <c r="P43" s="83"/>
    </row>
    <row r="44" spans="1:16" ht="30" customHeight="1">
      <c r="A44" s="34">
        <v>16</v>
      </c>
      <c r="B44" s="32" t="str">
        <f>VLOOKUP(A44,'База данных спортсменов'!$A$2:$J$101,2,FALSE)</f>
        <v>Анищенко Дарья</v>
      </c>
      <c r="C44" s="33">
        <f>VLOOKUP(A44,'База данных спортсменов'!$A$2:$J$101,3,FALSE)</f>
        <v>39005</v>
      </c>
      <c r="D44" s="34" t="str">
        <f>VLOOKUP(A44,'База данных спортсменов'!$A$2:$J$101,4,FALSE)</f>
        <v>3ю</v>
      </c>
      <c r="E44" s="130">
        <f>VLOOKUP(A44,'База данных спортсменов'!$A$2:$J$101,5,FALSE)</f>
        <v>34</v>
      </c>
      <c r="F44" s="130" t="str">
        <f>VLOOKUP(A44,'База данных спортсменов'!$A$2:$J$101,9,FALSE)</f>
        <v>Ю</v>
      </c>
      <c r="G44" s="61" t="str">
        <f>VLOOKUP(A44,'База данных спортсменов'!$A$2:$J$101,6,FALSE)</f>
        <v>Северск</v>
      </c>
      <c r="H44" s="158">
        <f>VLOOKUP(A44,'База данных спортсменов'!$A$2:$J$101,7,FALSE)</f>
        <v>0</v>
      </c>
      <c r="I44" s="69" t="str">
        <f>VLOOKUP(A44,'База данных спортсменов'!$A$2:$J$101,8,FALSE)</f>
        <v xml:space="preserve">Вахмистрова Н.А. </v>
      </c>
      <c r="J44" s="95" t="str">
        <f>J39</f>
        <v>Доп.</v>
      </c>
      <c r="K44" s="83"/>
      <c r="L44" s="100"/>
      <c r="M44" s="96"/>
      <c r="N44" s="83"/>
      <c r="O44" s="83"/>
      <c r="P44" s="83"/>
    </row>
    <row r="45" spans="1:16" ht="30" customHeight="1">
      <c r="A45" s="34">
        <v>17</v>
      </c>
      <c r="B45" s="32" t="str">
        <f>VLOOKUP(A45,'База данных спортсменов'!$A$2:$J$101,2,FALSE)</f>
        <v>Ремезов Павел</v>
      </c>
      <c r="C45" s="33">
        <f>VLOOKUP(A45,'База данных спортсменов'!$A$2:$J$101,3,FALSE)</f>
        <v>39062</v>
      </c>
      <c r="D45" s="34" t="str">
        <f>VLOOKUP(A45,'База данных спортсменов'!$A$2:$J$101,4,FALSE)</f>
        <v>3ю</v>
      </c>
      <c r="E45" s="130">
        <f>VLOOKUP(A45,'База данных спортсменов'!$A$2:$J$101,5,FALSE)</f>
        <v>29</v>
      </c>
      <c r="F45" s="130">
        <f>VLOOKUP(A45,'База данных спортсменов'!$A$2:$J$101,9,FALSE)</f>
        <v>0</v>
      </c>
      <c r="G45" s="61" t="str">
        <f>VLOOKUP(A45,'База данных спортсменов'!$A$2:$J$101,6,FALSE)</f>
        <v>Северск</v>
      </c>
      <c r="H45" s="158">
        <f>VLOOKUP(A45,'База данных спортсменов'!$A$2:$J$101,7,FALSE)</f>
        <v>0</v>
      </c>
      <c r="I45" s="69" t="str">
        <f>VLOOKUP(A45,'База данных спортсменов'!$A$2:$J$101,8,FALSE)</f>
        <v>Вахмистрова Н.А</v>
      </c>
      <c r="J45" s="95" t="str">
        <f>J39</f>
        <v>Доп.</v>
      </c>
      <c r="K45" s="83"/>
      <c r="L45" s="100"/>
      <c r="M45" s="96"/>
      <c r="N45" s="83"/>
      <c r="O45" s="83"/>
      <c r="P45" s="83"/>
    </row>
    <row r="46" spans="1:16" ht="30" customHeight="1">
      <c r="A46" s="34">
        <v>18</v>
      </c>
      <c r="B46" s="32" t="str">
        <f>VLOOKUP(A46,'База данных спортсменов'!$A$2:$J$101,2,FALSE)</f>
        <v>Лисовский Денис</v>
      </c>
      <c r="C46" s="33">
        <f>VLOOKUP(A46,'База данных спортсменов'!$A$2:$J$101,3,FALSE)</f>
        <v>38492</v>
      </c>
      <c r="D46" s="34" t="str">
        <f>VLOOKUP(A46,'База данных спортсменов'!$A$2:$J$101,4,FALSE)</f>
        <v>1ю</v>
      </c>
      <c r="E46" s="130">
        <f>VLOOKUP(A46,'База данных спортсменов'!$A$2:$J$101,5,FALSE)</f>
        <v>38</v>
      </c>
      <c r="F46" s="130" t="str">
        <f>VLOOKUP(A46,'База данных спортсменов'!$A$2:$J$101,9,FALSE)</f>
        <v>Ю</v>
      </c>
      <c r="G46" s="61" t="str">
        <f>VLOOKUP(A46,'База данных спортсменов'!$A$2:$J$101,6,FALSE)</f>
        <v>Северск</v>
      </c>
      <c r="H46" s="158">
        <f>VLOOKUP(A46,'База данных спортсменов'!$A$2:$J$101,7,FALSE)</f>
        <v>0</v>
      </c>
      <c r="I46" s="69" t="str">
        <f>VLOOKUP(A46,'База данных спортсменов'!$A$2:$J$101,8,FALSE)</f>
        <v>Липин ЮВ</v>
      </c>
      <c r="J46" s="95" t="str">
        <f>J39</f>
        <v>Доп.</v>
      </c>
      <c r="K46" s="83"/>
      <c r="L46" s="100"/>
      <c r="M46" s="96"/>
      <c r="N46" s="83"/>
      <c r="O46" s="83"/>
      <c r="P46" s="83"/>
    </row>
    <row r="47" spans="1:16" ht="30" customHeight="1">
      <c r="A47" s="34">
        <v>19</v>
      </c>
      <c r="B47" s="32" t="str">
        <f>VLOOKUP(A47,'База данных спортсменов'!$A$2:$J$101,2,FALSE)</f>
        <v>Борисов Никита</v>
      </c>
      <c r="C47" s="33">
        <f>VLOOKUP(A47,'База данных спортсменов'!$A$2:$J$101,3,FALSE)</f>
        <v>38447</v>
      </c>
      <c r="D47" s="34" t="str">
        <f>VLOOKUP(A47,'База данных спортсменов'!$A$2:$J$101,4,FALSE)</f>
        <v>1ю</v>
      </c>
      <c r="E47" s="130">
        <f>VLOOKUP(A47,'База данных спортсменов'!$A$2:$J$101,5,FALSE)</f>
        <v>42</v>
      </c>
      <c r="F47" s="130" t="str">
        <f>VLOOKUP(A47,'База данных спортсменов'!$A$2:$J$101,9,FALSE)</f>
        <v>Ю</v>
      </c>
      <c r="G47" s="61" t="str">
        <f>VLOOKUP(A47,'База данных спортсменов'!$A$2:$J$101,6,FALSE)</f>
        <v>Северск</v>
      </c>
      <c r="H47" s="158">
        <f>VLOOKUP(A47,'База данных спортсменов'!$A$2:$J$101,7,FALSE)</f>
        <v>0</v>
      </c>
      <c r="I47" s="69" t="str">
        <f>VLOOKUP(A47,'База данных спортсменов'!$A$2:$J$101,8,FALSE)</f>
        <v>Липин ЮВ</v>
      </c>
      <c r="J47" s="95" t="str">
        <f>J39</f>
        <v>Доп.</v>
      </c>
      <c r="K47" s="83"/>
      <c r="L47" s="100"/>
      <c r="M47" s="96"/>
      <c r="N47" s="83"/>
      <c r="O47" s="83"/>
      <c r="P47" s="83"/>
    </row>
    <row r="48" spans="1:16" ht="30" customHeight="1">
      <c r="A48" s="34">
        <v>20</v>
      </c>
      <c r="B48" s="32" t="str">
        <f>VLOOKUP(A48,'База данных спортсменов'!$A$2:$J$101,2,FALSE)</f>
        <v>Носков Игорь</v>
      </c>
      <c r="C48" s="33">
        <f>VLOOKUP(A48,'База данных спортсменов'!$A$2:$J$101,3,FALSE)</f>
        <v>39030</v>
      </c>
      <c r="D48" s="34" t="str">
        <f>VLOOKUP(A48,'База данных спортсменов'!$A$2:$J$101,4,FALSE)</f>
        <v>3ю</v>
      </c>
      <c r="E48" s="130">
        <f>VLOOKUP(A48,'База данных спортсменов'!$A$2:$J$101,5,FALSE)</f>
        <v>35</v>
      </c>
      <c r="F48" s="130" t="str">
        <f>VLOOKUP(A48,'База данных спортсменов'!$A$2:$J$101,9,FALSE)</f>
        <v>Ю</v>
      </c>
      <c r="G48" s="61" t="str">
        <f>VLOOKUP(A48,'База данных спортсменов'!$A$2:$J$101,6,FALSE)</f>
        <v>Северск</v>
      </c>
      <c r="H48" s="158">
        <f>VLOOKUP(A48,'База данных спортсменов'!$A$2:$J$101,7,FALSE)</f>
        <v>0</v>
      </c>
      <c r="I48" s="69" t="str">
        <f>VLOOKUP(A48,'База данных спортсменов'!$A$2:$J$101,8,FALSE)</f>
        <v>Липин ЮВ</v>
      </c>
      <c r="J48" s="95" t="str">
        <f>J39</f>
        <v>Доп.</v>
      </c>
      <c r="K48" s="83"/>
      <c r="L48" s="100"/>
      <c r="M48" s="96"/>
      <c r="N48" s="83"/>
      <c r="O48" s="83"/>
      <c r="P48" s="83"/>
    </row>
    <row r="49" spans="1:16" ht="30" hidden="1" customHeight="1">
      <c r="A49" s="34">
        <v>24</v>
      </c>
      <c r="B49" s="32" t="str">
        <f>VLOOKUP(A49,'База данных спортсменов'!$A$2:$J$101,2,FALSE)</f>
        <v>Шпак Максим</v>
      </c>
      <c r="C49" s="33">
        <f>VLOOKUP(A49,'База данных спортсменов'!$A$2:$J$101,3,FALSE)</f>
        <v>38869</v>
      </c>
      <c r="D49" s="34" t="str">
        <f>VLOOKUP(A49,'База данных спортсменов'!$A$2:$J$101,4,FALSE)</f>
        <v>2ю</v>
      </c>
      <c r="E49" s="130">
        <f>VLOOKUP(A49,'База данных спортсменов'!$A$2:$J$101,5,FALSE)</f>
        <v>32</v>
      </c>
      <c r="F49" s="130" t="str">
        <f>VLOOKUP(A49,'База данных спортсменов'!$A$2:$J$101,9,FALSE)</f>
        <v>Ю</v>
      </c>
      <c r="G49" s="61" t="str">
        <f>VLOOKUP(A49,'База данных спортсменов'!$A$2:$J$101,6,FALSE)</f>
        <v>Северск</v>
      </c>
      <c r="H49" s="158">
        <f>VLOOKUP(A49,'База данных спортсменов'!$A$2:$J$101,7,FALSE)</f>
        <v>0</v>
      </c>
      <c r="I49" s="69" t="str">
        <f>VLOOKUP(A49,'База данных спортсменов'!$A$2:$J$101,8,FALSE)</f>
        <v>Липин Ю.В</v>
      </c>
      <c r="J49" s="95" t="str">
        <f>J39</f>
        <v>Доп.</v>
      </c>
      <c r="K49" s="83"/>
      <c r="L49" s="100"/>
      <c r="M49" s="96"/>
      <c r="N49" s="83"/>
      <c r="O49" s="83"/>
      <c r="P49" s="83"/>
    </row>
    <row r="50" spans="1:16" ht="30" hidden="1" customHeight="1">
      <c r="A50" s="34">
        <v>25</v>
      </c>
      <c r="B50" s="32" t="str">
        <f>VLOOKUP(A50,'База данных спортсменов'!$A$2:$J$101,2,FALSE)</f>
        <v>Полюшко Илья</v>
      </c>
      <c r="C50" s="33">
        <f>VLOOKUP(A50,'База данных спортсменов'!$A$2:$J$101,3,FALSE)</f>
        <v>38751</v>
      </c>
      <c r="D50" s="34" t="str">
        <f>VLOOKUP(A50,'База данных спортсменов'!$A$2:$J$101,4,FALSE)</f>
        <v>3ю</v>
      </c>
      <c r="E50" s="130">
        <f>VLOOKUP(A50,'База данных спортсменов'!$A$2:$J$101,5,FALSE)</f>
        <v>29</v>
      </c>
      <c r="F50" s="130" t="str">
        <f>VLOOKUP(A50,'База данных спортсменов'!$A$2:$J$101,9,FALSE)</f>
        <v>Ю</v>
      </c>
      <c r="G50" s="61" t="str">
        <f>VLOOKUP(A50,'База данных спортсменов'!$A$2:$J$101,6,FALSE)</f>
        <v>Северск</v>
      </c>
      <c r="H50" s="158">
        <f>VLOOKUP(A50,'База данных спортсменов'!$A$2:$J$101,7,FALSE)</f>
        <v>0</v>
      </c>
      <c r="I50" s="69" t="str">
        <f>VLOOKUP(A50,'База данных спортсменов'!$A$2:$J$101,8,FALSE)</f>
        <v>Липин ЮВ</v>
      </c>
      <c r="J50" s="95" t="str">
        <f>J39</f>
        <v>Доп.</v>
      </c>
      <c r="K50" s="83"/>
      <c r="L50" s="100"/>
      <c r="M50" s="96"/>
      <c r="N50" s="83"/>
      <c r="O50" s="83"/>
      <c r="P50" s="83"/>
    </row>
    <row r="51" spans="1:16" ht="20.100000000000001" customHeight="1">
      <c r="A51" s="86"/>
      <c r="B51" s="97" t="s">
        <v>14</v>
      </c>
      <c r="C51" s="98"/>
      <c r="D51" s="207" t="s">
        <v>34</v>
      </c>
      <c r="E51" s="207"/>
      <c r="F51" s="207"/>
      <c r="G51" s="207"/>
      <c r="H51" s="99"/>
      <c r="I51" s="99" t="s">
        <v>34</v>
      </c>
      <c r="J51" s="88"/>
      <c r="K51" s="83"/>
      <c r="L51" s="100"/>
      <c r="M51" s="96"/>
      <c r="N51" s="83"/>
      <c r="O51" s="83"/>
      <c r="P51" s="83"/>
    </row>
    <row r="52" spans="1:16" s="35" customFormat="1" ht="15" customHeight="1">
      <c r="A52" s="101"/>
      <c r="B52" s="102"/>
      <c r="C52" s="103" t="s">
        <v>9</v>
      </c>
      <c r="D52" s="208" t="s">
        <v>10</v>
      </c>
      <c r="E52" s="208"/>
      <c r="F52" s="208"/>
      <c r="G52" s="208"/>
      <c r="H52" s="208"/>
      <c r="I52" s="103" t="s">
        <v>38</v>
      </c>
      <c r="J52" s="104"/>
      <c r="K52" s="105"/>
      <c r="L52" s="100"/>
      <c r="M52" s="106"/>
      <c r="N52" s="105"/>
      <c r="O52" s="105"/>
      <c r="P52" s="105"/>
    </row>
    <row r="53" spans="1:16" ht="15" customHeight="1">
      <c r="A53" s="86"/>
      <c r="B53" s="107" t="str">
        <f>B24</f>
        <v>Врач</v>
      </c>
      <c r="C53" s="108"/>
      <c r="D53" s="203"/>
      <c r="E53" s="203"/>
      <c r="F53" s="203"/>
      <c r="G53" s="203"/>
      <c r="H53" s="109" t="s">
        <v>34</v>
      </c>
      <c r="I53" s="110" t="str">
        <f>I24</f>
        <v>Л.Х.Латыпов</v>
      </c>
      <c r="J53" s="111"/>
      <c r="K53" s="83"/>
      <c r="L53" s="100"/>
      <c r="M53" s="96"/>
      <c r="N53" s="83"/>
      <c r="O53" s="83"/>
      <c r="P53" s="83"/>
    </row>
    <row r="54" spans="1:16" ht="15" customHeight="1">
      <c r="A54" s="86"/>
      <c r="B54" s="107"/>
      <c r="C54" s="108"/>
      <c r="D54" s="214" t="s">
        <v>12</v>
      </c>
      <c r="E54" s="214"/>
      <c r="F54" s="214"/>
      <c r="G54" s="214"/>
      <c r="H54" s="103"/>
      <c r="I54" s="110"/>
      <c r="J54" s="111"/>
      <c r="K54" s="83"/>
      <c r="L54" s="100"/>
      <c r="M54" s="96"/>
      <c r="N54" s="83"/>
      <c r="O54" s="83"/>
      <c r="P54" s="83"/>
    </row>
    <row r="55" spans="1:16" ht="15" customHeight="1">
      <c r="A55" s="86"/>
      <c r="B55" s="112" t="str">
        <f>B26</f>
        <v>Директор</v>
      </c>
      <c r="C55" s="108"/>
      <c r="D55" s="203"/>
      <c r="E55" s="203"/>
      <c r="F55" s="203"/>
      <c r="G55" s="203"/>
      <c r="H55" s="109" t="s">
        <v>34</v>
      </c>
      <c r="I55" s="110" t="str">
        <f>I26</f>
        <v>А.В.Горбатых</v>
      </c>
      <c r="J55" s="111"/>
      <c r="K55" s="83"/>
      <c r="L55" s="100"/>
      <c r="M55" s="96"/>
      <c r="N55" s="83"/>
      <c r="O55" s="83"/>
      <c r="P55" s="83"/>
    </row>
    <row r="56" spans="1:16" ht="15" customHeight="1">
      <c r="A56" s="86"/>
      <c r="B56" s="107"/>
      <c r="C56" s="108"/>
      <c r="D56" s="214" t="s">
        <v>12</v>
      </c>
      <c r="E56" s="214"/>
      <c r="F56" s="214"/>
      <c r="G56" s="214"/>
      <c r="H56" s="103"/>
      <c r="I56" s="110"/>
      <c r="J56" s="111"/>
      <c r="K56" s="83"/>
      <c r="L56" s="100"/>
      <c r="M56" s="96"/>
      <c r="N56" s="83"/>
      <c r="O56" s="83"/>
      <c r="P56" s="83"/>
    </row>
    <row r="57" spans="1:16" ht="15" customHeight="1">
      <c r="A57" s="86"/>
      <c r="B57" s="107" t="str">
        <f>B28</f>
        <v>Представитель команды</v>
      </c>
      <c r="C57" s="108"/>
      <c r="D57" s="203"/>
      <c r="E57" s="203"/>
      <c r="F57" s="203"/>
      <c r="G57" s="203"/>
      <c r="H57" s="109" t="s">
        <v>34</v>
      </c>
      <c r="I57" s="110" t="str">
        <f>I28</f>
        <v>Вышегородцев Д.Е.</v>
      </c>
      <c r="J57" s="111"/>
      <c r="K57" s="83"/>
      <c r="L57" s="100"/>
      <c r="M57" s="96"/>
      <c r="N57" s="83"/>
      <c r="O57" s="83"/>
      <c r="P57" s="83"/>
    </row>
    <row r="58" spans="1:16" ht="15" customHeight="1">
      <c r="A58" s="86"/>
      <c r="B58" s="113"/>
      <c r="C58" s="108"/>
      <c r="D58" s="214" t="s">
        <v>13</v>
      </c>
      <c r="E58" s="214"/>
      <c r="F58" s="214"/>
      <c r="G58" s="214"/>
      <c r="H58" s="103"/>
      <c r="I58" s="103"/>
      <c r="J58" s="114" t="s">
        <v>22</v>
      </c>
      <c r="K58" s="83"/>
      <c r="L58" s="100"/>
      <c r="M58" s="96"/>
      <c r="N58" s="83"/>
      <c r="O58" s="83"/>
      <c r="P58" s="83"/>
    </row>
    <row r="59" spans="1:16" ht="15" customHeight="1">
      <c r="A59" s="115"/>
      <c r="B59" s="116"/>
      <c r="C59" s="117"/>
      <c r="D59" s="118"/>
      <c r="E59" s="118"/>
      <c r="F59" s="118"/>
      <c r="G59" s="118"/>
      <c r="H59" s="118"/>
      <c r="I59" s="201" t="s">
        <v>56</v>
      </c>
      <c r="J59" s="202"/>
      <c r="K59" s="83"/>
      <c r="L59" s="100"/>
      <c r="M59" s="96"/>
      <c r="N59" s="83"/>
      <c r="O59" s="83"/>
      <c r="P59" s="83"/>
    </row>
    <row r="60" spans="1:16" ht="20.100000000000001" customHeight="1">
      <c r="A60" s="211" t="s">
        <v>64</v>
      </c>
      <c r="B60" s="212"/>
      <c r="C60" s="215" t="s">
        <v>5</v>
      </c>
      <c r="D60" s="215"/>
      <c r="E60" s="215"/>
      <c r="F60" s="215"/>
      <c r="G60" s="215"/>
      <c r="H60" s="119"/>
      <c r="I60" s="196" t="str">
        <f>I31</f>
        <v>Томская область, г.Северск</v>
      </c>
      <c r="J60" s="197"/>
      <c r="K60" s="83"/>
      <c r="L60" s="100"/>
      <c r="M60" s="96"/>
      <c r="N60" s="83"/>
      <c r="O60" s="83"/>
      <c r="P60" s="83"/>
    </row>
    <row r="61" spans="1:16" ht="20.100000000000001" customHeight="1">
      <c r="A61" s="84"/>
      <c r="B61" s="85"/>
      <c r="C61" s="200" t="s">
        <v>6</v>
      </c>
      <c r="D61" s="200"/>
      <c r="E61" s="200"/>
      <c r="F61" s="200"/>
      <c r="G61" s="200"/>
      <c r="H61" s="200"/>
      <c r="I61" s="198"/>
      <c r="J61" s="199"/>
      <c r="K61" s="83"/>
      <c r="L61" s="100"/>
      <c r="M61" s="96"/>
      <c r="N61" s="83"/>
      <c r="O61" s="83"/>
      <c r="P61" s="83"/>
    </row>
    <row r="62" spans="1:16" ht="39.950000000000003" customHeight="1">
      <c r="A62" s="204" t="str">
        <f>A33</f>
        <v>Первенство Томской области</v>
      </c>
      <c r="B62" s="205"/>
      <c r="C62" s="205"/>
      <c r="D62" s="205"/>
      <c r="E62" s="205"/>
      <c r="F62" s="205"/>
      <c r="G62" s="205"/>
      <c r="H62" s="205"/>
      <c r="I62" s="205"/>
      <c r="J62" s="206"/>
      <c r="K62" s="83"/>
      <c r="L62" s="100"/>
      <c r="M62" s="96"/>
      <c r="N62" s="83"/>
      <c r="O62" s="83"/>
      <c r="P62" s="83"/>
    </row>
    <row r="63" spans="1:16" ht="20.100000000000001" customHeight="1">
      <c r="A63" s="86"/>
      <c r="B63" s="87" t="s">
        <v>7</v>
      </c>
      <c r="C63" s="219" t="str">
        <f>C34</f>
        <v>САМБО</v>
      </c>
      <c r="D63" s="219"/>
      <c r="E63" s="219"/>
      <c r="F63" s="124"/>
      <c r="G63" s="125"/>
      <c r="H63" s="125"/>
      <c r="I63" s="127"/>
      <c r="J63" s="120"/>
      <c r="K63" s="83"/>
      <c r="L63" s="100"/>
      <c r="M63" s="96"/>
      <c r="N63" s="83"/>
      <c r="O63" s="83"/>
      <c r="P63" s="83"/>
    </row>
    <row r="64" spans="1:16" ht="20.100000000000001" customHeight="1">
      <c r="A64" s="86"/>
      <c r="B64" s="87" t="s">
        <v>8</v>
      </c>
      <c r="C64" s="218" t="str">
        <f>C35</f>
        <v>МБУДО ДЮСШ"Русь"</v>
      </c>
      <c r="D64" s="218"/>
      <c r="E64" s="218"/>
      <c r="F64" s="218"/>
      <c r="G64" s="218"/>
      <c r="H64" s="218"/>
      <c r="I64" s="126"/>
      <c r="J64" s="75"/>
      <c r="K64" s="83"/>
      <c r="L64" s="100"/>
      <c r="M64" s="96"/>
      <c r="N64" s="83"/>
      <c r="O64" s="83"/>
      <c r="P64" s="83"/>
    </row>
    <row r="65" spans="1:16" ht="20.100000000000001" customHeight="1">
      <c r="A65" s="86"/>
      <c r="B65" s="89"/>
      <c r="C65" s="217" t="s">
        <v>48</v>
      </c>
      <c r="D65" s="217"/>
      <c r="E65" s="217"/>
      <c r="F65" s="90"/>
      <c r="G65" s="216" t="str">
        <f>G36</f>
        <v>г.Томск</v>
      </c>
      <c r="H65" s="216"/>
      <c r="I65" s="209"/>
      <c r="J65" s="210"/>
      <c r="K65" s="83"/>
      <c r="L65" s="100"/>
      <c r="M65" s="96"/>
      <c r="N65" s="83"/>
      <c r="O65" s="83"/>
      <c r="P65" s="83"/>
    </row>
    <row r="66" spans="1:16" ht="20.100000000000001" customHeight="1">
      <c r="A66" s="86"/>
      <c r="B66" s="91" t="s">
        <v>16</v>
      </c>
      <c r="C66" s="213" t="str">
        <f>C37</f>
        <v>08 октября 2016 г.</v>
      </c>
      <c r="D66" s="213"/>
      <c r="E66" s="213"/>
      <c r="F66" s="92"/>
      <c r="G66" s="121"/>
      <c r="H66" s="220"/>
      <c r="I66" s="220"/>
      <c r="J66" s="122"/>
      <c r="K66" s="83"/>
      <c r="L66" s="100"/>
      <c r="M66" s="96"/>
      <c r="N66" s="83"/>
      <c r="O66" s="83"/>
      <c r="P66" s="83"/>
    </row>
    <row r="67" spans="1:16" ht="30" customHeight="1">
      <c r="A67" s="61" t="s">
        <v>15</v>
      </c>
      <c r="B67" s="61" t="s">
        <v>0</v>
      </c>
      <c r="C67" s="61" t="s">
        <v>2</v>
      </c>
      <c r="D67" s="61" t="s">
        <v>4</v>
      </c>
      <c r="E67" s="61" t="s">
        <v>1</v>
      </c>
      <c r="F67" s="61" t="s">
        <v>61</v>
      </c>
      <c r="G67" s="61" t="s">
        <v>55</v>
      </c>
      <c r="H67" s="61" t="s">
        <v>18</v>
      </c>
      <c r="I67" s="61" t="s">
        <v>19</v>
      </c>
      <c r="J67" s="61" t="s">
        <v>3</v>
      </c>
      <c r="K67" s="83"/>
      <c r="L67" s="100"/>
      <c r="M67" s="96"/>
      <c r="N67" s="83"/>
      <c r="O67" s="83"/>
      <c r="P67" s="83"/>
    </row>
    <row r="68" spans="1:16" ht="30" customHeight="1">
      <c r="A68" s="34">
        <v>26</v>
      </c>
      <c r="B68" s="32" t="str">
        <f>VLOOKUP(A68,'База данных спортсменов'!$A$2:$J$101,2,FALSE)</f>
        <v>Сакерин Никита Игоревич</v>
      </c>
      <c r="C68" s="33">
        <f>VLOOKUP(A68,'База данных спортсменов'!$A$2:$J$101,3,FALSE)</f>
        <v>36630</v>
      </c>
      <c r="D68" s="34" t="str">
        <f>VLOOKUP(A68,'База данных спортсменов'!$A$2:$J$101,4,FALSE)</f>
        <v>КМС</v>
      </c>
      <c r="E68" s="130">
        <f>VLOOKUP(A68,'База данных спортсменов'!$A$2:$J$101,5,FALSE)</f>
        <v>81</v>
      </c>
      <c r="F68" s="130" t="str">
        <f>VLOOKUP(A68,'База данных спортсменов'!$A$2:$J$101,9,FALSE)</f>
        <v>Ю</v>
      </c>
      <c r="G68" s="61" t="str">
        <f>VLOOKUP(A68,'База данных спортсменов'!$A$2:$J$101,6,FALSE)</f>
        <v>Северск</v>
      </c>
      <c r="H68" s="34">
        <f>VLOOKUP(A68,'База данных спортсменов'!$A$2:$J$101,7,FALSE)</f>
        <v>0</v>
      </c>
      <c r="I68" s="69" t="str">
        <f>VLOOKUP(A68,'База данных спортсменов'!$A$2:$J$101,8,FALSE)</f>
        <v>Вышегородцев Д.Е.</v>
      </c>
      <c r="J68" s="95" t="str">
        <f>J39</f>
        <v>Доп.</v>
      </c>
      <c r="K68" s="83"/>
      <c r="L68" s="100"/>
      <c r="M68" s="96"/>
      <c r="N68" s="83"/>
      <c r="O68" s="83"/>
      <c r="P68" s="83"/>
    </row>
    <row r="69" spans="1:16" ht="30" customHeight="1">
      <c r="A69" s="34">
        <v>27</v>
      </c>
      <c r="B69" s="32" t="str">
        <f>VLOOKUP(A69,'База данных спортсменов'!$A$2:$J$101,2,FALSE)</f>
        <v>Правосуд Сергей Сергеевич</v>
      </c>
      <c r="C69" s="33">
        <f>VLOOKUP(A69,'База данных спортсменов'!$A$2:$J$101,3,FALSE)</f>
        <v>35460</v>
      </c>
      <c r="D69" s="34" t="str">
        <f>VLOOKUP(A69,'База данных спортсменов'!$A$2:$J$101,4,FALSE)</f>
        <v>КМС</v>
      </c>
      <c r="E69" s="130">
        <f>VLOOKUP(A69,'База данных спортсменов'!$A$2:$J$101,5,FALSE)</f>
        <v>74</v>
      </c>
      <c r="F69" s="130" t="str">
        <f>VLOOKUP(A69,'База данных спортсменов'!$A$2:$J$101,9,FALSE)</f>
        <v>М</v>
      </c>
      <c r="G69" s="61" t="str">
        <f>VLOOKUP(A69,'База данных спортсменов'!$A$2:$J$101,6,FALSE)</f>
        <v>Северск</v>
      </c>
      <c r="H69" s="34">
        <f>VLOOKUP(A69,'База данных спортсменов'!$A$2:$J$101,7,FALSE)</f>
        <v>0</v>
      </c>
      <c r="I69" s="69" t="str">
        <f>VLOOKUP(A69,'База данных спортсменов'!$A$2:$J$101,8,FALSE)</f>
        <v>Вахмистрова Н.А. Вышегородцев Д.Е.</v>
      </c>
      <c r="J69" s="95" t="str">
        <f>J68</f>
        <v>Доп.</v>
      </c>
      <c r="K69" s="83"/>
      <c r="L69" s="100"/>
      <c r="M69" s="96"/>
      <c r="N69" s="83"/>
      <c r="O69" s="83"/>
      <c r="P69" s="83"/>
    </row>
    <row r="70" spans="1:16" ht="30" customHeight="1">
      <c r="A70" s="34">
        <v>28</v>
      </c>
      <c r="B70" s="32" t="str">
        <f>VLOOKUP(A70,'База данных спортсменов'!$A$2:$J$101,2,FALSE)</f>
        <v>Мищанин Михаил</v>
      </c>
      <c r="C70" s="33">
        <f>VLOOKUP(A70,'База данных спортсменов'!$A$2:$J$101,3,FALSE)</f>
        <v>37591</v>
      </c>
      <c r="D70" s="34" t="str">
        <f>VLOOKUP(A70,'База данных спортсменов'!$A$2:$J$101,4,FALSE)</f>
        <v>1ю</v>
      </c>
      <c r="E70" s="130">
        <f>VLOOKUP(A70,'База данных спортсменов'!$A$2:$J$101,5,FALSE)</f>
        <v>46</v>
      </c>
      <c r="F70" s="130" t="str">
        <f>VLOOKUP(A70,'База данных спортсменов'!$A$2:$J$101,9,FALSE)</f>
        <v>М</v>
      </c>
      <c r="G70" s="61" t="str">
        <f>VLOOKUP(A70,'База данных спортсменов'!$A$2:$J$101,6,FALSE)</f>
        <v>Северск</v>
      </c>
      <c r="H70" s="34">
        <f>VLOOKUP(A70,'База данных спортсменов'!$A$2:$J$101,7,FALSE)</f>
        <v>0</v>
      </c>
      <c r="I70" s="69" t="str">
        <f>VLOOKUP(A70,'База данных спортсменов'!$A$2:$J$101,8,FALSE)</f>
        <v>Вахмистрова НА</v>
      </c>
      <c r="J70" s="95" t="str">
        <f>J68</f>
        <v>Доп.</v>
      </c>
      <c r="K70" s="83"/>
      <c r="L70" s="100"/>
      <c r="M70" s="96"/>
      <c r="N70" s="83"/>
      <c r="O70" s="83"/>
      <c r="P70" s="83"/>
    </row>
    <row r="71" spans="1:16" ht="30" customHeight="1">
      <c r="A71" s="34">
        <v>29</v>
      </c>
      <c r="B71" s="32" t="str">
        <f>VLOOKUP(A71,'База данных спортсменов'!$A$2:$J$101,2,FALSE)</f>
        <v>Окшин Алексей</v>
      </c>
      <c r="C71" s="33">
        <f>VLOOKUP(A71,'База данных спортсменов'!$A$2:$J$101,3,FALSE)</f>
        <v>37514</v>
      </c>
      <c r="D71" s="34" t="str">
        <f>VLOOKUP(A71,'База данных спортсменов'!$A$2:$J$101,4,FALSE)</f>
        <v>1ю</v>
      </c>
      <c r="E71" s="130">
        <f>VLOOKUP(A71,'База данных спортсменов'!$A$2:$J$101,5,FALSE)</f>
        <v>46</v>
      </c>
      <c r="F71" s="130" t="str">
        <f>VLOOKUP(A71,'База данных спортсменов'!$A$2:$J$101,9,FALSE)</f>
        <v>Ю</v>
      </c>
      <c r="G71" s="61" t="str">
        <f>VLOOKUP(A71,'База данных спортсменов'!$A$2:$J$101,6,FALSE)</f>
        <v>Северск</v>
      </c>
      <c r="H71" s="34">
        <f>VLOOKUP(A71,'База данных спортсменов'!$A$2:$J$101,7,FALSE)</f>
        <v>0</v>
      </c>
      <c r="I71" s="69" t="str">
        <f>VLOOKUP(A71,'База данных спортсменов'!$A$2:$J$101,8,FALSE)</f>
        <v xml:space="preserve">Вахмистрова Н.А. </v>
      </c>
      <c r="J71" s="95" t="str">
        <f>J68</f>
        <v>Доп.</v>
      </c>
      <c r="K71" s="83"/>
      <c r="L71" s="100"/>
      <c r="M71" s="96"/>
      <c r="N71" s="83"/>
      <c r="O71" s="83"/>
      <c r="P71" s="83"/>
    </row>
    <row r="72" spans="1:16" ht="30" customHeight="1">
      <c r="A72" s="34">
        <v>30</v>
      </c>
      <c r="B72" s="32" t="str">
        <f>VLOOKUP(A72,'База данных спортсменов'!$A$2:$J$101,2,FALSE)</f>
        <v>Щербакова Элеонора Николаевна</v>
      </c>
      <c r="C72" s="33">
        <f>VLOOKUP(A72,'База данных спортсменов'!$A$2:$J$101,3,FALSE)</f>
        <v>36942</v>
      </c>
      <c r="D72" s="34" t="str">
        <f>VLOOKUP(A72,'База данных спортсменов'!$A$2:$J$101,4,FALSE)</f>
        <v>1ю</v>
      </c>
      <c r="E72" s="130">
        <f>VLOOKUP(A72,'База данных спортсменов'!$A$2:$J$101,5,FALSE)</f>
        <v>56</v>
      </c>
      <c r="F72" s="130" t="str">
        <f>VLOOKUP(A72,'База данных спортсменов'!$A$2:$J$101,9,FALSE)</f>
        <v>Ю</v>
      </c>
      <c r="G72" s="61" t="str">
        <f>VLOOKUP(A72,'База данных спортсменов'!$A$2:$J$101,6,FALSE)</f>
        <v>Северск</v>
      </c>
      <c r="H72" s="34">
        <f>VLOOKUP(A72,'База данных спортсменов'!$A$2:$J$101,7,FALSE)</f>
        <v>0</v>
      </c>
      <c r="I72" s="69" t="str">
        <f>VLOOKUP(A72,'База данных спортсменов'!$A$2:$J$101,8,FALSE)</f>
        <v>Вахмистрова НА Вышегородцев ДЕ</v>
      </c>
      <c r="J72" s="95" t="str">
        <f>J68</f>
        <v>Доп.</v>
      </c>
      <c r="K72" s="83"/>
      <c r="L72" s="100"/>
      <c r="M72" s="96"/>
      <c r="N72" s="83"/>
      <c r="O72" s="83"/>
      <c r="P72" s="83"/>
    </row>
    <row r="73" spans="1:16" ht="30" customHeight="1">
      <c r="A73" s="34">
        <v>31</v>
      </c>
      <c r="B73" s="32" t="str">
        <f>VLOOKUP(A73,'База данных спортсменов'!$A$2:$J$101,2,FALSE)</f>
        <v>Наумова Анастасия Сергеевна</v>
      </c>
      <c r="C73" s="33">
        <f>VLOOKUP(A73,'База данных спортсменов'!$A$2:$J$101,3,FALSE)</f>
        <v>37313</v>
      </c>
      <c r="D73" s="34" t="str">
        <f>VLOOKUP(A73,'База данных спортсменов'!$A$2:$J$101,4,FALSE)</f>
        <v>1ю</v>
      </c>
      <c r="E73" s="130">
        <f>VLOOKUP(A73,'База данных спортсменов'!$A$2:$J$101,5,FALSE)</f>
        <v>65</v>
      </c>
      <c r="F73" s="130" t="str">
        <f>VLOOKUP(A73,'База данных спортсменов'!$A$2:$J$101,9,FALSE)</f>
        <v>Д</v>
      </c>
      <c r="G73" s="61" t="str">
        <f>VLOOKUP(A73,'База данных спортсменов'!$A$2:$J$101,6,FALSE)</f>
        <v>Северск</v>
      </c>
      <c r="H73" s="34">
        <f>VLOOKUP(A73,'База данных спортсменов'!$A$2:$J$101,7,FALSE)</f>
        <v>0</v>
      </c>
      <c r="I73" s="69" t="str">
        <f>VLOOKUP(A73,'База данных спортсменов'!$A$2:$J$101,8,FALSE)</f>
        <v>Вышегородцев Д.Е Вахмистрова НА</v>
      </c>
      <c r="J73" s="95" t="str">
        <f>J68</f>
        <v>Доп.</v>
      </c>
      <c r="K73" s="83"/>
      <c r="L73" s="100"/>
      <c r="M73" s="96"/>
      <c r="N73" s="83"/>
      <c r="O73" s="83"/>
      <c r="P73" s="83"/>
    </row>
    <row r="74" spans="1:16" ht="30" customHeight="1">
      <c r="A74" s="34">
        <v>32</v>
      </c>
      <c r="B74" s="32" t="str">
        <f>VLOOKUP(A74,'База данных спортсменов'!$A$2:$J$101,2,FALSE)</f>
        <v>Васильев Владислав Андреевич</v>
      </c>
      <c r="C74" s="33">
        <f>VLOOKUP(A74,'База данных спортсменов'!$A$2:$J$101,3,FALSE)</f>
        <v>37401</v>
      </c>
      <c r="D74" s="34" t="str">
        <f>VLOOKUP(A74,'База данных спортсменов'!$A$2:$J$101,4,FALSE)</f>
        <v>1ю</v>
      </c>
      <c r="E74" s="130">
        <f>VLOOKUP(A74,'База данных спортсменов'!$A$2:$J$101,5,FALSE)</f>
        <v>65</v>
      </c>
      <c r="F74" s="130" t="str">
        <f>VLOOKUP(A74,'База данных спортсменов'!$A$2:$J$101,9,FALSE)</f>
        <v>Ю</v>
      </c>
      <c r="G74" s="61" t="str">
        <f>VLOOKUP(A74,'База данных спортсменов'!$A$2:$J$101,6,FALSE)</f>
        <v>Северск</v>
      </c>
      <c r="H74" s="34">
        <f>VLOOKUP(A74,'База данных спортсменов'!$A$2:$J$101,7,FALSE)</f>
        <v>0</v>
      </c>
      <c r="I74" s="69" t="str">
        <f>VLOOKUP(A74,'База данных спортсменов'!$A$2:$J$101,8,FALSE)</f>
        <v>Вышегородцев Д.Е Вахмистрова НА</v>
      </c>
      <c r="J74" s="95" t="str">
        <f>J68</f>
        <v>Доп.</v>
      </c>
      <c r="K74" s="83"/>
      <c r="L74" s="100"/>
      <c r="M74" s="96"/>
      <c r="N74" s="83"/>
      <c r="O74" s="83"/>
      <c r="P74" s="83"/>
    </row>
    <row r="75" spans="1:16" ht="30" customHeight="1">
      <c r="A75" s="34">
        <v>33</v>
      </c>
      <c r="B75" s="32" t="str">
        <f>VLOOKUP(A75,'База данных спортсменов'!$A$2:$J$101,2,FALSE)</f>
        <v>Щемский Роман Владимирович</v>
      </c>
      <c r="C75" s="33">
        <f>VLOOKUP(A75,'База данных спортсменов'!$A$2:$J$101,3,FALSE)</f>
        <v>37438</v>
      </c>
      <c r="D75" s="34" t="str">
        <f>VLOOKUP(A75,'База данных спортсменов'!$A$2:$J$101,4,FALSE)</f>
        <v>1ю</v>
      </c>
      <c r="E75" s="130">
        <f>VLOOKUP(A75,'База данных спортсменов'!$A$2:$J$101,5,FALSE)</f>
        <v>55</v>
      </c>
      <c r="F75" s="130" t="str">
        <f>VLOOKUP(A75,'База данных спортсменов'!$A$2:$J$101,9,FALSE)</f>
        <v>Ю</v>
      </c>
      <c r="G75" s="61" t="str">
        <f>VLOOKUP(A75,'База данных спортсменов'!$A$2:$J$101,6,FALSE)</f>
        <v>Северск</v>
      </c>
      <c r="H75" s="34">
        <f>VLOOKUP(A75,'База данных спортсменов'!$A$2:$J$101,7,FALSE)</f>
        <v>0</v>
      </c>
      <c r="I75" s="69" t="str">
        <f>VLOOKUP(A75,'База данных спортсменов'!$A$2:$J$101,8,FALSE)</f>
        <v>Вышегородцев Д.Е Вахмистрова НА</v>
      </c>
      <c r="J75" s="95" t="str">
        <f>J68</f>
        <v>Доп.</v>
      </c>
      <c r="K75" s="83"/>
      <c r="L75" s="100"/>
      <c r="M75" s="96"/>
      <c r="N75" s="83"/>
      <c r="O75" s="83"/>
      <c r="P75" s="83"/>
    </row>
    <row r="76" spans="1:16" ht="30" customHeight="1">
      <c r="A76" s="34">
        <v>34</v>
      </c>
      <c r="B76" s="32" t="str">
        <f>VLOOKUP(A76,'База данных спортсменов'!$A$2:$J$101,2,FALSE)</f>
        <v>Шаплов Александр Олегович</v>
      </c>
      <c r="C76" s="33">
        <f>VLOOKUP(A76,'База данных спортсменов'!$A$2:$J$101,3,FALSE)</f>
        <v>36767</v>
      </c>
      <c r="D76" s="34" t="str">
        <f>VLOOKUP(A76,'База данных спортсменов'!$A$2:$J$101,4,FALSE)</f>
        <v>1ю</v>
      </c>
      <c r="E76" s="130">
        <f>VLOOKUP(A76,'База данных спортсменов'!$A$2:$J$101,5,FALSE)</f>
        <v>56</v>
      </c>
      <c r="F76" s="130" t="str">
        <f>VLOOKUP(A76,'База данных спортсменов'!$A$2:$J$101,9,FALSE)</f>
        <v>Ю</v>
      </c>
      <c r="G76" s="61" t="str">
        <f>VLOOKUP(A76,'База данных спортсменов'!$A$2:$J$101,6,FALSE)</f>
        <v>Северск</v>
      </c>
      <c r="H76" s="34">
        <f>VLOOKUP(A76,'База данных спортсменов'!$A$2:$J$101,7,FALSE)</f>
        <v>0</v>
      </c>
      <c r="I76" s="69" t="str">
        <f>VLOOKUP(A76,'База данных спортсменов'!$A$2:$J$101,8,FALSE)</f>
        <v>Липин БВ</v>
      </c>
      <c r="J76" s="95" t="str">
        <f>J68</f>
        <v>Доп.</v>
      </c>
      <c r="K76" s="83"/>
      <c r="L76" s="100"/>
      <c r="M76" s="96"/>
      <c r="N76" s="83"/>
      <c r="O76" s="83"/>
      <c r="P76" s="83"/>
    </row>
    <row r="77" spans="1:16" ht="30" customHeight="1">
      <c r="A77" s="34">
        <v>35</v>
      </c>
      <c r="B77" s="32" t="str">
        <f>VLOOKUP(A77,'База данных спортсменов'!$A$2:$J$101,2,FALSE)</f>
        <v>Шаплов Владимир Олегович</v>
      </c>
      <c r="C77" s="33" t="str">
        <f>VLOOKUP(A77,'База данных спортсменов'!$A$2:$J$101,3,FALSE)</f>
        <v>1999.</v>
      </c>
      <c r="D77" s="34" t="str">
        <f>VLOOKUP(A77,'База данных спортсменов'!$A$2:$J$101,4,FALSE)</f>
        <v>1ю</v>
      </c>
      <c r="E77" s="130">
        <f>VLOOKUP(A77,'База данных спортсменов'!$A$2:$J$101,5,FALSE)</f>
        <v>75</v>
      </c>
      <c r="F77" s="130" t="str">
        <f>VLOOKUP(A77,'База данных спортсменов'!$A$2:$J$101,9,FALSE)</f>
        <v>Ю</v>
      </c>
      <c r="G77" s="61" t="str">
        <f>VLOOKUP(A77,'База данных спортсменов'!$A$2:$J$101,6,FALSE)</f>
        <v>Северск</v>
      </c>
      <c r="H77" s="34">
        <f>VLOOKUP(A77,'База данных спортсменов'!$A$2:$J$101,7,FALSE)</f>
        <v>0</v>
      </c>
      <c r="I77" s="69" t="str">
        <f>VLOOKUP(A77,'База данных спортсменов'!$A$2:$J$101,8,FALSE)</f>
        <v>Липин Б.В.</v>
      </c>
      <c r="J77" s="95" t="str">
        <f>J68</f>
        <v>Доп.</v>
      </c>
      <c r="K77" s="83"/>
      <c r="L77" s="100"/>
      <c r="M77" s="96"/>
      <c r="N77" s="83"/>
      <c r="O77" s="83"/>
      <c r="P77" s="83"/>
    </row>
    <row r="78" spans="1:16" ht="30" customHeight="1">
      <c r="A78" s="34">
        <v>36</v>
      </c>
      <c r="B78" s="32" t="str">
        <f>VLOOKUP(A78,'База данных спортсменов'!$A$2:$J$101,2,FALSE)</f>
        <v>Шаплов Лев Олегович</v>
      </c>
      <c r="C78" s="33">
        <f>VLOOKUP(A78,'База данных спортсменов'!$A$2:$J$101,3,FALSE)</f>
        <v>36767</v>
      </c>
      <c r="D78" s="34" t="str">
        <f>VLOOKUP(A78,'База данных спортсменов'!$A$2:$J$101,4,FALSE)</f>
        <v>1ю</v>
      </c>
      <c r="E78" s="130">
        <f>VLOOKUP(A78,'База данных спортсменов'!$A$2:$J$101,5,FALSE)</f>
        <v>52</v>
      </c>
      <c r="F78" s="130" t="str">
        <f>VLOOKUP(A78,'База данных спортсменов'!$A$2:$J$101,9,FALSE)</f>
        <v>Ю</v>
      </c>
      <c r="G78" s="61" t="str">
        <f>VLOOKUP(A78,'База данных спортсменов'!$A$2:$J$101,6,FALSE)</f>
        <v>Северск</v>
      </c>
      <c r="H78" s="34">
        <f>VLOOKUP(A78,'База данных спортсменов'!$A$2:$J$101,7,FALSE)</f>
        <v>0</v>
      </c>
      <c r="I78" s="69" t="str">
        <f>VLOOKUP(A78,'База данных спортсменов'!$A$2:$J$101,8,FALSE)</f>
        <v>Липин БВ</v>
      </c>
      <c r="J78" s="95" t="str">
        <f>J68</f>
        <v>Доп.</v>
      </c>
      <c r="K78" s="83"/>
      <c r="L78" s="100"/>
      <c r="M78" s="96"/>
      <c r="N78" s="83"/>
      <c r="O78" s="83"/>
      <c r="P78" s="83"/>
    </row>
    <row r="79" spans="1:16" ht="30" customHeight="1">
      <c r="A79" s="34">
        <v>37</v>
      </c>
      <c r="B79" s="32" t="str">
        <f>VLOOKUP(A79,'База данных спортсменов'!$A$2:$J$101,2,FALSE)</f>
        <v>Кологривов Игорь Леонидович</v>
      </c>
      <c r="C79" s="33">
        <f>VLOOKUP(A79,'База данных спортсменов'!$A$2:$J$101,3,FALSE)</f>
        <v>36614</v>
      </c>
      <c r="D79" s="34" t="str">
        <f>VLOOKUP(A79,'База данных спортсменов'!$A$2:$J$101,4,FALSE)</f>
        <v>1ю</v>
      </c>
      <c r="E79" s="130">
        <f>VLOOKUP(A79,'База данных спортсменов'!$A$2:$J$101,5,FALSE)</f>
        <v>75</v>
      </c>
      <c r="F79" s="130" t="str">
        <f>VLOOKUP(A79,'База данных спортсменов'!$A$2:$J$101,9,FALSE)</f>
        <v>Ю</v>
      </c>
      <c r="G79" s="61" t="str">
        <f>VLOOKUP(A79,'База данных спортсменов'!$A$2:$J$101,6,FALSE)</f>
        <v>Северск</v>
      </c>
      <c r="H79" s="34">
        <f>VLOOKUP(A79,'База данных спортсменов'!$A$2:$J$101,7,FALSE)</f>
        <v>0</v>
      </c>
      <c r="I79" s="69" t="str">
        <f>VLOOKUP(A79,'База данных спортсменов'!$A$2:$J$101,8,FALSE)</f>
        <v>Липин БВ</v>
      </c>
      <c r="J79" s="95" t="str">
        <f>J68</f>
        <v>Доп.</v>
      </c>
      <c r="K79" s="83"/>
      <c r="L79" s="100"/>
      <c r="M79" s="96"/>
      <c r="N79" s="83"/>
      <c r="O79" s="83"/>
      <c r="P79" s="83"/>
    </row>
    <row r="80" spans="1:16" ht="20.100000000000001" customHeight="1">
      <c r="A80" s="86"/>
      <c r="B80" s="97" t="s">
        <v>14</v>
      </c>
      <c r="C80" s="98"/>
      <c r="D80" s="207" t="s">
        <v>34</v>
      </c>
      <c r="E80" s="207"/>
      <c r="F80" s="207"/>
      <c r="G80" s="207"/>
      <c r="H80" s="99"/>
      <c r="I80" s="99" t="s">
        <v>34</v>
      </c>
      <c r="J80" s="88"/>
      <c r="K80" s="83"/>
      <c r="L80" s="100"/>
      <c r="M80" s="96"/>
      <c r="N80" s="83"/>
      <c r="O80" s="83"/>
      <c r="P80" s="83"/>
    </row>
    <row r="81" spans="1:16" s="35" customFormat="1" ht="15" customHeight="1">
      <c r="A81" s="101"/>
      <c r="B81" s="102"/>
      <c r="C81" s="103" t="s">
        <v>9</v>
      </c>
      <c r="D81" s="208" t="s">
        <v>10</v>
      </c>
      <c r="E81" s="208"/>
      <c r="F81" s="208"/>
      <c r="G81" s="208"/>
      <c r="H81" s="208"/>
      <c r="I81" s="103" t="s">
        <v>38</v>
      </c>
      <c r="J81" s="104"/>
      <c r="K81" s="105"/>
      <c r="L81" s="100"/>
      <c r="M81" s="106"/>
      <c r="N81" s="105"/>
      <c r="O81" s="105"/>
      <c r="P81" s="105"/>
    </row>
    <row r="82" spans="1:16" ht="15" customHeight="1">
      <c r="A82" s="86"/>
      <c r="B82" s="107" t="str">
        <f>B53</f>
        <v>Врач</v>
      </c>
      <c r="C82" s="108"/>
      <c r="D82" s="203"/>
      <c r="E82" s="203"/>
      <c r="F82" s="203"/>
      <c r="G82" s="203"/>
      <c r="H82" s="109" t="s">
        <v>34</v>
      </c>
      <c r="I82" s="110" t="str">
        <f>I53</f>
        <v>Л.Х.Латыпов</v>
      </c>
      <c r="J82" s="111"/>
      <c r="K82" s="83"/>
      <c r="L82" s="100"/>
      <c r="M82" s="96"/>
      <c r="N82" s="83"/>
      <c r="O82" s="83"/>
      <c r="P82" s="83"/>
    </row>
    <row r="83" spans="1:16" ht="15" customHeight="1">
      <c r="A83" s="86"/>
      <c r="B83" s="107"/>
      <c r="C83" s="108"/>
      <c r="D83" s="208" t="s">
        <v>12</v>
      </c>
      <c r="E83" s="208"/>
      <c r="F83" s="208"/>
      <c r="G83" s="208"/>
      <c r="H83" s="103"/>
      <c r="I83" s="110"/>
      <c r="J83" s="111"/>
      <c r="K83" s="83"/>
      <c r="L83" s="100"/>
      <c r="M83" s="96"/>
      <c r="N83" s="83"/>
      <c r="O83" s="83"/>
      <c r="P83" s="83"/>
    </row>
    <row r="84" spans="1:16" ht="15" customHeight="1">
      <c r="A84" s="86"/>
      <c r="B84" s="112" t="str">
        <f>B55</f>
        <v>Директор</v>
      </c>
      <c r="C84" s="108"/>
      <c r="D84" s="203"/>
      <c r="E84" s="203"/>
      <c r="F84" s="203"/>
      <c r="G84" s="203"/>
      <c r="H84" s="109" t="s">
        <v>34</v>
      </c>
      <c r="I84" s="110" t="str">
        <f>I55</f>
        <v>А.В.Горбатых</v>
      </c>
      <c r="J84" s="111"/>
      <c r="K84" s="83"/>
      <c r="L84" s="100"/>
      <c r="M84" s="96"/>
      <c r="N84" s="83"/>
      <c r="O84" s="83"/>
      <c r="P84" s="83"/>
    </row>
    <row r="85" spans="1:16" ht="15" customHeight="1">
      <c r="A85" s="86"/>
      <c r="B85" s="107"/>
      <c r="C85" s="108"/>
      <c r="D85" s="208" t="s">
        <v>12</v>
      </c>
      <c r="E85" s="208"/>
      <c r="F85" s="208"/>
      <c r="G85" s="208"/>
      <c r="H85" s="103"/>
      <c r="I85" s="110"/>
      <c r="J85" s="111"/>
      <c r="K85" s="83"/>
      <c r="L85" s="100"/>
      <c r="M85" s="96"/>
      <c r="N85" s="83"/>
      <c r="O85" s="83"/>
      <c r="P85" s="83"/>
    </row>
    <row r="86" spans="1:16" ht="15" customHeight="1">
      <c r="A86" s="86"/>
      <c r="B86" s="107" t="s">
        <v>11</v>
      </c>
      <c r="C86" s="108"/>
      <c r="D86" s="203"/>
      <c r="E86" s="203"/>
      <c r="F86" s="203"/>
      <c r="G86" s="203"/>
      <c r="H86" s="109" t="s">
        <v>34</v>
      </c>
      <c r="I86" s="110" t="str">
        <f>I57</f>
        <v>Вышегородцев Д.Е.</v>
      </c>
      <c r="J86" s="111"/>
      <c r="K86" s="83"/>
      <c r="L86" s="100"/>
      <c r="M86" s="96"/>
      <c r="N86" s="83"/>
      <c r="O86" s="83"/>
      <c r="P86" s="83"/>
    </row>
    <row r="87" spans="1:16" ht="15" customHeight="1">
      <c r="A87" s="86"/>
      <c r="B87" s="113"/>
      <c r="C87" s="108"/>
      <c r="D87" s="208" t="s">
        <v>13</v>
      </c>
      <c r="E87" s="208"/>
      <c r="F87" s="208"/>
      <c r="G87" s="208"/>
      <c r="H87" s="103"/>
      <c r="I87" s="103"/>
      <c r="J87" s="114" t="s">
        <v>23</v>
      </c>
      <c r="K87" s="83"/>
      <c r="L87" s="100"/>
      <c r="M87" s="96"/>
      <c r="N87" s="83"/>
      <c r="O87" s="83"/>
      <c r="P87" s="83"/>
    </row>
    <row r="88" spans="1:16" ht="15" customHeight="1">
      <c r="A88" s="115"/>
      <c r="B88" s="116"/>
      <c r="C88" s="117"/>
      <c r="D88" s="118"/>
      <c r="E88" s="118"/>
      <c r="F88" s="118"/>
      <c r="G88" s="118"/>
      <c r="H88" s="118"/>
      <c r="I88" s="201" t="s">
        <v>56</v>
      </c>
      <c r="J88" s="202"/>
      <c r="K88" s="83"/>
      <c r="L88" s="100"/>
      <c r="M88" s="96"/>
      <c r="N88" s="83"/>
      <c r="O88" s="83"/>
      <c r="P88" s="83"/>
    </row>
    <row r="89" spans="1:16" ht="20.100000000000001" customHeight="1">
      <c r="A89" s="211" t="s">
        <v>64</v>
      </c>
      <c r="B89" s="212"/>
      <c r="C89" s="215" t="s">
        <v>5</v>
      </c>
      <c r="D89" s="215"/>
      <c r="E89" s="215"/>
      <c r="F89" s="215"/>
      <c r="G89" s="215"/>
      <c r="H89" s="119"/>
      <c r="I89" s="196" t="str">
        <f>I60</f>
        <v>Томская область, г.Северск</v>
      </c>
      <c r="J89" s="197"/>
      <c r="K89" s="83"/>
      <c r="L89" s="100"/>
      <c r="M89" s="96"/>
      <c r="N89" s="83"/>
      <c r="O89" s="83"/>
      <c r="P89" s="83"/>
    </row>
    <row r="90" spans="1:16" ht="20.100000000000001" customHeight="1">
      <c r="A90" s="84"/>
      <c r="B90" s="85"/>
      <c r="C90" s="200" t="s">
        <v>6</v>
      </c>
      <c r="D90" s="200"/>
      <c r="E90" s="200"/>
      <c r="F90" s="200"/>
      <c r="G90" s="200"/>
      <c r="H90" s="200"/>
      <c r="I90" s="198"/>
      <c r="J90" s="199"/>
      <c r="K90" s="83"/>
      <c r="L90" s="100"/>
      <c r="M90" s="96"/>
      <c r="N90" s="83"/>
      <c r="O90" s="83"/>
      <c r="P90" s="83"/>
    </row>
    <row r="91" spans="1:16" ht="39.950000000000003" customHeight="1">
      <c r="A91" s="204" t="str">
        <f>A62</f>
        <v>Первенство Томской области</v>
      </c>
      <c r="B91" s="205"/>
      <c r="C91" s="205"/>
      <c r="D91" s="205"/>
      <c r="E91" s="205"/>
      <c r="F91" s="205"/>
      <c r="G91" s="205"/>
      <c r="H91" s="205"/>
      <c r="I91" s="205"/>
      <c r="J91" s="206"/>
      <c r="K91" s="83"/>
      <c r="L91" s="100"/>
      <c r="M91" s="96"/>
      <c r="N91" s="83"/>
      <c r="O91" s="83"/>
      <c r="P91" s="83"/>
    </row>
    <row r="92" spans="1:16" ht="20.100000000000001" customHeight="1">
      <c r="A92" s="86"/>
      <c r="B92" s="87" t="s">
        <v>7</v>
      </c>
      <c r="C92" s="219" t="str">
        <f>C63</f>
        <v>САМБО</v>
      </c>
      <c r="D92" s="219"/>
      <c r="E92" s="219"/>
      <c r="F92" s="124"/>
      <c r="G92" s="125"/>
      <c r="H92" s="125"/>
      <c r="I92" s="127"/>
      <c r="J92" s="120"/>
      <c r="K92" s="83"/>
      <c r="L92" s="100"/>
      <c r="M92" s="96"/>
      <c r="N92" s="83"/>
      <c r="O92" s="83"/>
      <c r="P92" s="83"/>
    </row>
    <row r="93" spans="1:16" ht="20.100000000000001" customHeight="1">
      <c r="A93" s="86"/>
      <c r="B93" s="87" t="s">
        <v>8</v>
      </c>
      <c r="C93" s="218" t="str">
        <f>C64</f>
        <v>МБУДО ДЮСШ"Русь"</v>
      </c>
      <c r="D93" s="218"/>
      <c r="E93" s="218"/>
      <c r="F93" s="218"/>
      <c r="G93" s="218"/>
      <c r="H93" s="218"/>
      <c r="I93" s="126"/>
      <c r="J93" s="75"/>
      <c r="K93" s="83"/>
      <c r="L93" s="100"/>
      <c r="M93" s="96"/>
      <c r="N93" s="83"/>
      <c r="O93" s="83"/>
      <c r="P93" s="83"/>
    </row>
    <row r="94" spans="1:16" ht="20.100000000000001" customHeight="1">
      <c r="A94" s="86"/>
      <c r="B94" s="89"/>
      <c r="C94" s="217" t="s">
        <v>48</v>
      </c>
      <c r="D94" s="217"/>
      <c r="E94" s="217"/>
      <c r="F94" s="90"/>
      <c r="G94" s="216" t="str">
        <f>G65</f>
        <v>г.Томск</v>
      </c>
      <c r="H94" s="216"/>
      <c r="I94" s="209"/>
      <c r="J94" s="210"/>
      <c r="K94" s="83"/>
      <c r="L94" s="100"/>
      <c r="M94" s="96"/>
      <c r="N94" s="83"/>
      <c r="O94" s="83"/>
      <c r="P94" s="83"/>
    </row>
    <row r="95" spans="1:16" ht="20.100000000000001" customHeight="1">
      <c r="A95" s="86"/>
      <c r="B95" s="91" t="s">
        <v>16</v>
      </c>
      <c r="C95" s="213" t="str">
        <f>C66</f>
        <v>08 октября 2016 г.</v>
      </c>
      <c r="D95" s="213"/>
      <c r="E95" s="213"/>
      <c r="F95" s="92"/>
      <c r="G95" s="121"/>
      <c r="H95" s="220"/>
      <c r="I95" s="220"/>
      <c r="J95" s="122"/>
      <c r="K95" s="83"/>
      <c r="L95" s="100"/>
      <c r="M95" s="96"/>
      <c r="N95" s="83"/>
      <c r="O95" s="83"/>
      <c r="P95" s="83"/>
    </row>
    <row r="96" spans="1:16" ht="30" customHeight="1">
      <c r="A96" s="61" t="s">
        <v>15</v>
      </c>
      <c r="B96" s="61" t="s">
        <v>0</v>
      </c>
      <c r="C96" s="61" t="s">
        <v>2</v>
      </c>
      <c r="D96" s="61" t="s">
        <v>4</v>
      </c>
      <c r="E96" s="61" t="s">
        <v>1</v>
      </c>
      <c r="F96" s="61" t="s">
        <v>61</v>
      </c>
      <c r="G96" s="61" t="s">
        <v>55</v>
      </c>
      <c r="H96" s="61" t="s">
        <v>18</v>
      </c>
      <c r="I96" s="61" t="s">
        <v>19</v>
      </c>
      <c r="J96" s="61" t="s">
        <v>3</v>
      </c>
      <c r="K96" s="83"/>
      <c r="L96" s="100"/>
      <c r="M96" s="96"/>
      <c r="N96" s="83"/>
      <c r="O96" s="83"/>
      <c r="P96" s="83"/>
    </row>
    <row r="97" spans="1:16" ht="30" customHeight="1">
      <c r="A97" s="34">
        <v>38</v>
      </c>
      <c r="B97" s="32" t="str">
        <f>VLOOKUP(A97,'База данных спортсменов'!$A$2:$J$101,2,FALSE)</f>
        <v>Школкин Андрей Владимирович</v>
      </c>
      <c r="C97" s="33">
        <f>VLOOKUP(A97,'База данных спортсменов'!$A$2:$J$101,3,FALSE)</f>
        <v>36770</v>
      </c>
      <c r="D97" s="34" t="str">
        <f>VLOOKUP(A97,'База данных спортсменов'!$A$2:$J$101,4,FALSE)</f>
        <v>1ю</v>
      </c>
      <c r="E97" s="130">
        <f>VLOOKUP(A97,'База данных спортсменов'!$A$2:$J$101,5,FALSE)</f>
        <v>70</v>
      </c>
      <c r="F97" s="130" t="str">
        <f>VLOOKUP(A97,'База данных спортсменов'!$A$2:$J$101,9,FALSE)</f>
        <v>Ю</v>
      </c>
      <c r="G97" s="61" t="str">
        <f>VLOOKUP(A97,'База данных спортсменов'!$A$2:$J$101,6,FALSE)</f>
        <v>Северск</v>
      </c>
      <c r="H97" s="158">
        <f>VLOOKUP(A97,'База данных спортсменов'!$A$2:$J$101,7,FALSE)</f>
        <v>0</v>
      </c>
      <c r="I97" s="69" t="str">
        <f>VLOOKUP(A97,'База данных спортсменов'!$A$2:$J$101,8,FALSE)</f>
        <v>Липин БВ</v>
      </c>
      <c r="J97" s="95" t="str">
        <f>J68</f>
        <v>Доп.</v>
      </c>
      <c r="K97" s="83"/>
      <c r="L97" s="100"/>
      <c r="M97" s="96"/>
      <c r="N97" s="83"/>
      <c r="O97" s="83"/>
      <c r="P97" s="83"/>
    </row>
    <row r="98" spans="1:16" ht="30" customHeight="1">
      <c r="A98" s="34">
        <v>39</v>
      </c>
      <c r="B98" s="32" t="str">
        <f>VLOOKUP(A98,'База данных спортсменов'!$A$2:$J$101,2,FALSE)</f>
        <v>Вылегжанин Андрей Владимирович</v>
      </c>
      <c r="C98" s="33">
        <f>VLOOKUP(A98,'База данных спортсменов'!$A$2:$J$101,3,FALSE)</f>
        <v>37147</v>
      </c>
      <c r="D98" s="34" t="str">
        <f>VLOOKUP(A98,'База данных спортсменов'!$A$2:$J$101,4,FALSE)</f>
        <v>1ю</v>
      </c>
      <c r="E98" s="130">
        <f>VLOOKUP(A98,'База данных спортсменов'!$A$2:$J$101,5,FALSE)</f>
        <v>56</v>
      </c>
      <c r="F98" s="130" t="str">
        <f>VLOOKUP(A98,'База данных спортсменов'!$A$2:$J$101,9,FALSE)</f>
        <v>Ю</v>
      </c>
      <c r="G98" s="61" t="str">
        <f>VLOOKUP(A98,'База данных спортсменов'!$A$2:$J$101,6,FALSE)</f>
        <v>Северск</v>
      </c>
      <c r="H98" s="158">
        <f>VLOOKUP(A98,'База данных спортсменов'!$A$2:$J$101,7,FALSE)</f>
        <v>0</v>
      </c>
      <c r="I98" s="69" t="str">
        <f>VLOOKUP(A98,'База данных спортсменов'!$A$2:$J$101,8,FALSE)</f>
        <v>Липин БВ</v>
      </c>
      <c r="J98" s="95" t="str">
        <f>J97</f>
        <v>Доп.</v>
      </c>
      <c r="K98" s="83"/>
      <c r="L98" s="100"/>
      <c r="M98" s="96"/>
      <c r="N98" s="83"/>
      <c r="O98" s="83"/>
      <c r="P98" s="83"/>
    </row>
    <row r="99" spans="1:16" ht="30" customHeight="1">
      <c r="A99" s="34">
        <v>40</v>
      </c>
      <c r="B99" s="32" t="str">
        <f>VLOOKUP(A99,'База данных спортсменов'!$A$2:$J$101,2,FALSE)</f>
        <v>Кудряшов Вячеслав Павлович</v>
      </c>
      <c r="C99" s="33">
        <f>VLOOKUP(A99,'База данных спортсменов'!$A$2:$J$101,3,FALSE)</f>
        <v>37090</v>
      </c>
      <c r="D99" s="34" t="str">
        <f>VLOOKUP(A99,'База данных спортсменов'!$A$2:$J$101,4,FALSE)</f>
        <v>1ю</v>
      </c>
      <c r="E99" s="130">
        <f>VLOOKUP(A99,'База данных спортсменов'!$A$2:$J$101,5,FALSE)</f>
        <v>48</v>
      </c>
      <c r="F99" s="130" t="str">
        <f>VLOOKUP(A99,'База данных спортсменов'!$A$2:$J$101,9,FALSE)</f>
        <v>Ю</v>
      </c>
      <c r="G99" s="61" t="str">
        <f>VLOOKUP(A99,'База данных спортсменов'!$A$2:$J$101,6,FALSE)</f>
        <v>Северск</v>
      </c>
      <c r="H99" s="158">
        <f>VLOOKUP(A99,'База данных спортсменов'!$A$2:$J$101,7,FALSE)</f>
        <v>0</v>
      </c>
      <c r="I99" s="69" t="str">
        <f>VLOOKUP(A99,'База данных спортсменов'!$A$2:$J$101,8,FALSE)</f>
        <v>Липин БВ</v>
      </c>
      <c r="J99" s="95" t="str">
        <f>J97</f>
        <v>Доп.</v>
      </c>
      <c r="K99" s="83"/>
      <c r="L99" s="100"/>
      <c r="M99" s="96"/>
      <c r="N99" s="83"/>
      <c r="O99" s="83"/>
      <c r="P99" s="83"/>
    </row>
    <row r="100" spans="1:16" ht="30" customHeight="1">
      <c r="A100" s="34">
        <v>41</v>
      </c>
      <c r="B100" s="32" t="str">
        <f>VLOOKUP(A100,'База данных спортсменов'!$A$2:$J$101,2,FALSE)</f>
        <v>Бабайцев Данила Юрьевич</v>
      </c>
      <c r="C100" s="33">
        <f>VLOOKUP(A100,'База данных спортсменов'!$A$2:$J$101,3,FALSE)</f>
        <v>37309</v>
      </c>
      <c r="D100" s="34" t="str">
        <f>VLOOKUP(A100,'База данных спортсменов'!$A$2:$J$101,4,FALSE)</f>
        <v>1ю</v>
      </c>
      <c r="E100" s="130">
        <f>VLOOKUP(A100,'База данных спортсменов'!$A$2:$J$101,5,FALSE)</f>
        <v>65</v>
      </c>
      <c r="F100" s="130">
        <f>VLOOKUP(A100,'База данных спортсменов'!$A$2:$J$101,9,FALSE)</f>
        <v>0</v>
      </c>
      <c r="G100" s="61" t="str">
        <f>VLOOKUP(A100,'База данных спортсменов'!$A$2:$J$101,6,FALSE)</f>
        <v>Северск</v>
      </c>
      <c r="H100" s="158">
        <f>VLOOKUP(A100,'База данных спортсменов'!$A$2:$J$101,7,FALSE)</f>
        <v>0</v>
      </c>
      <c r="I100" s="69" t="str">
        <f>VLOOKUP(A100,'База данных спортсменов'!$A$2:$J$101,8,FALSE)</f>
        <v>Липин БВ</v>
      </c>
      <c r="J100" s="95" t="str">
        <f>J97</f>
        <v>Доп.</v>
      </c>
      <c r="K100" s="83"/>
      <c r="L100" s="100"/>
      <c r="M100" s="96"/>
      <c r="N100" s="83"/>
      <c r="O100" s="83"/>
      <c r="P100" s="83"/>
    </row>
    <row r="101" spans="1:16" ht="30" customHeight="1">
      <c r="A101" s="34">
        <v>42</v>
      </c>
      <c r="B101" s="32" t="str">
        <f>VLOOKUP(A101,'База данных спортсменов'!$A$2:$J$101,2,FALSE)</f>
        <v>Астахов Василий</v>
      </c>
      <c r="C101" s="33">
        <f>VLOOKUP(A101,'База данных спортсменов'!$A$2:$J$101,3,FALSE)</f>
        <v>37054</v>
      </c>
      <c r="D101" s="34" t="str">
        <f>VLOOKUP(A101,'База данных спортсменов'!$A$2:$J$101,4,FALSE)</f>
        <v>1ю</v>
      </c>
      <c r="E101" s="130">
        <f>VLOOKUP(A101,'База данных спортсменов'!$A$2:$J$101,5,FALSE)</f>
        <v>87</v>
      </c>
      <c r="F101" s="130" t="str">
        <f>VLOOKUP(A101,'База данных спортсменов'!$A$2:$J$101,9,FALSE)</f>
        <v>Ж</v>
      </c>
      <c r="G101" s="61" t="str">
        <f>VLOOKUP(A101,'База данных спортсменов'!$A$2:$J$101,6,FALSE)</f>
        <v>Северск</v>
      </c>
      <c r="H101" s="158">
        <f>VLOOKUP(A101,'База данных спортсменов'!$A$2:$J$101,7,FALSE)</f>
        <v>0</v>
      </c>
      <c r="I101" s="69" t="str">
        <f>VLOOKUP(A101,'База данных спортсменов'!$A$2:$J$101,8,FALSE)</f>
        <v>Липин БВ</v>
      </c>
      <c r="J101" s="95" t="str">
        <f>J97</f>
        <v>Доп.</v>
      </c>
      <c r="K101" s="83"/>
      <c r="L101" s="100"/>
      <c r="M101" s="96"/>
      <c r="N101" s="83"/>
      <c r="O101" s="83"/>
      <c r="P101" s="83"/>
    </row>
    <row r="102" spans="1:16" ht="30" customHeight="1">
      <c r="A102" s="34">
        <v>43</v>
      </c>
      <c r="B102" s="32" t="str">
        <f>VLOOKUP(A102,'База данных спортсменов'!$A$2:$J$101,2,FALSE)</f>
        <v>Головнев Александр Александрович</v>
      </c>
      <c r="C102" s="33">
        <f>VLOOKUP(A102,'База данных спортсменов'!$A$2:$J$101,3,FALSE)</f>
        <v>36610</v>
      </c>
      <c r="D102" s="34" t="str">
        <f>VLOOKUP(A102,'База данных спортсменов'!$A$2:$J$101,4,FALSE)</f>
        <v>1ю</v>
      </c>
      <c r="E102" s="130">
        <f>VLOOKUP(A102,'База данных спортсменов'!$A$2:$J$101,5,FALSE)</f>
        <v>65</v>
      </c>
      <c r="F102" s="130" t="str">
        <f>VLOOKUP(A102,'База данных спортсменов'!$A$2:$J$101,9,FALSE)</f>
        <v>Ю</v>
      </c>
      <c r="G102" s="61" t="str">
        <f>VLOOKUP(A102,'База данных спортсменов'!$A$2:$J$101,6,FALSE)</f>
        <v>Северск</v>
      </c>
      <c r="H102" s="158">
        <f>VLOOKUP(A102,'База данных спортсменов'!$A$2:$J$101,7,FALSE)</f>
        <v>0</v>
      </c>
      <c r="I102" s="69" t="str">
        <f>VLOOKUP(A102,'База данных спортсменов'!$A$2:$J$101,8,FALSE)</f>
        <v>Липин БВ</v>
      </c>
      <c r="J102" s="95" t="str">
        <f>J97</f>
        <v>Доп.</v>
      </c>
      <c r="K102" s="83"/>
      <c r="L102" s="100"/>
      <c r="M102" s="96"/>
      <c r="N102" s="83"/>
      <c r="O102" s="83"/>
      <c r="P102" s="83"/>
    </row>
    <row r="103" spans="1:16" ht="30" customHeight="1">
      <c r="A103" s="34">
        <v>4</v>
      </c>
      <c r="B103" s="32" t="str">
        <f>VLOOKUP(A103,'База данных спортсменов'!$A$2:$J$101,2,FALSE)</f>
        <v>Шалаев Иван</v>
      </c>
      <c r="C103" s="33">
        <f>VLOOKUP(A103,'База данных спортсменов'!$A$2:$J$101,3,FALSE)</f>
        <v>38276</v>
      </c>
      <c r="D103" s="34" t="str">
        <f>VLOOKUP(A103,'База данных спортсменов'!$A$2:$J$101,4,FALSE)</f>
        <v>2ю</v>
      </c>
      <c r="E103" s="130">
        <f>VLOOKUP(A103,'База данных спортсменов'!$A$2:$J$101,5,FALSE)</f>
        <v>38</v>
      </c>
      <c r="F103" s="130" t="str">
        <f>VLOOKUP(A103,'База данных спортсменов'!$A$2:$J$101,9,FALSE)</f>
        <v>Ю</v>
      </c>
      <c r="G103" s="61" t="str">
        <f>VLOOKUP(A103,'База данных спортсменов'!$A$2:$J$101,6,FALSE)</f>
        <v>Северск</v>
      </c>
      <c r="H103" s="158">
        <f>VLOOKUP(A103,'База данных спортсменов'!$A$2:$J$101,7,FALSE)</f>
        <v>0</v>
      </c>
      <c r="I103" s="69" t="str">
        <f>VLOOKUP(A103,'База данных спортсменов'!$A$2:$J$101,8,FALSE)</f>
        <v>Вахмистрова НА Фокин АА</v>
      </c>
      <c r="J103" s="95" t="str">
        <f>J97</f>
        <v>Доп.</v>
      </c>
      <c r="K103" s="83"/>
      <c r="L103" s="100"/>
      <c r="M103" s="96"/>
      <c r="N103" s="83"/>
      <c r="O103" s="83"/>
      <c r="P103" s="83"/>
    </row>
    <row r="104" spans="1:16" ht="30" customHeight="1">
      <c r="A104" s="34">
        <v>45</v>
      </c>
      <c r="B104" s="32" t="str">
        <f>VLOOKUP(A104,'База данных спортсменов'!$A$2:$J$101,2,FALSE)</f>
        <v>Рыхлевич Карина Павловна</v>
      </c>
      <c r="C104" s="33">
        <f>VLOOKUP(A104,'База данных спортсменов'!$A$2:$J$101,3,FALSE)</f>
        <v>38124</v>
      </c>
      <c r="D104" s="34" t="str">
        <f>VLOOKUP(A104,'База данных спортсменов'!$A$2:$J$101,4,FALSE)</f>
        <v>1ю</v>
      </c>
      <c r="E104" s="130">
        <f>VLOOKUP(A104,'База данных спортсменов'!$A$2:$J$101,5,FALSE)</f>
        <v>37</v>
      </c>
      <c r="F104" s="130" t="str">
        <f>VLOOKUP(A104,'База данных спортсменов'!$A$2:$J$101,9,FALSE)</f>
        <v>Д</v>
      </c>
      <c r="G104" s="61" t="str">
        <f>VLOOKUP(A104,'База данных спортсменов'!$A$2:$J$101,6,FALSE)</f>
        <v>Северск</v>
      </c>
      <c r="H104" s="158">
        <f>VLOOKUP(A104,'База данных спортсменов'!$A$2:$J$101,7,FALSE)</f>
        <v>0</v>
      </c>
      <c r="I104" s="69" t="str">
        <f>VLOOKUP(A104,'База данных спортсменов'!$A$2:$J$101,8,FALSE)</f>
        <v>Вышегородцев Д.Е. Фокин А.А</v>
      </c>
      <c r="J104" s="95" t="str">
        <f>J97</f>
        <v>Доп.</v>
      </c>
      <c r="K104" s="83"/>
      <c r="L104" s="100"/>
      <c r="M104" s="96"/>
      <c r="N104" s="83"/>
      <c r="O104" s="83"/>
      <c r="P104" s="83"/>
    </row>
    <row r="105" spans="1:16" ht="30" customHeight="1">
      <c r="A105" s="34">
        <v>46</v>
      </c>
      <c r="B105" s="32" t="str">
        <f>VLOOKUP(A105,'База данных спортсменов'!$A$2:$J$101,2,FALSE)</f>
        <v>Федоровский Леонид</v>
      </c>
      <c r="C105" s="33">
        <f>VLOOKUP(A105,'База данных спортсменов'!$A$2:$J$101,3,FALSE)</f>
        <v>38488</v>
      </c>
      <c r="D105" s="34" t="str">
        <f>VLOOKUP(A105,'База данных спортсменов'!$A$2:$J$101,4,FALSE)</f>
        <v>1ю</v>
      </c>
      <c r="E105" s="130">
        <f>VLOOKUP(A105,'База данных спортсменов'!$A$2:$J$101,5,FALSE)</f>
        <v>38</v>
      </c>
      <c r="F105" s="130" t="str">
        <f>VLOOKUP(A105,'База данных спортсменов'!$A$2:$J$101,9,FALSE)</f>
        <v>Ю</v>
      </c>
      <c r="G105" s="61" t="str">
        <f>VLOOKUP(A105,'База данных спортсменов'!$A$2:$J$101,6,FALSE)</f>
        <v>Северск</v>
      </c>
      <c r="H105" s="158">
        <f>VLOOKUP(A105,'База данных спортсменов'!$A$2:$J$101,7,FALSE)</f>
        <v>0</v>
      </c>
      <c r="I105" s="69" t="str">
        <f>VLOOKUP(A105,'База данных спортсменов'!$A$2:$J$101,8,FALSE)</f>
        <v>Вышегородцев ДЕ Фокин АА</v>
      </c>
      <c r="J105" s="95" t="str">
        <f>J97</f>
        <v>Доп.</v>
      </c>
      <c r="K105" s="83"/>
      <c r="L105" s="100"/>
      <c r="M105" s="96"/>
      <c r="N105" s="83"/>
      <c r="O105" s="83"/>
      <c r="P105" s="83"/>
    </row>
    <row r="106" spans="1:16" ht="30" customHeight="1">
      <c r="A106" s="34">
        <v>47</v>
      </c>
      <c r="B106" s="32" t="str">
        <f>VLOOKUP(A106,'База данных спортсменов'!$A$2:$J$101,2,FALSE)</f>
        <v>Савчук Никита</v>
      </c>
      <c r="C106" s="33">
        <f>VLOOKUP(A106,'База данных спортсменов'!$A$2:$J$101,3,FALSE)</f>
        <v>38199</v>
      </c>
      <c r="D106" s="34" t="str">
        <f>VLOOKUP(A106,'База данных спортсменов'!$A$2:$J$101,4,FALSE)</f>
        <v>1ю</v>
      </c>
      <c r="E106" s="130">
        <f>VLOOKUP(A106,'База данных спортсменов'!$A$2:$J$101,5,FALSE)</f>
        <v>35</v>
      </c>
      <c r="F106" s="130" t="str">
        <f>VLOOKUP(A106,'База данных спортсменов'!$A$2:$J$101,9,FALSE)</f>
        <v>Ю</v>
      </c>
      <c r="G106" s="61" t="str">
        <f>VLOOKUP(A106,'База данных спортсменов'!$A$2:$J$101,6,FALSE)</f>
        <v>Северск</v>
      </c>
      <c r="H106" s="158">
        <f>VLOOKUP(A106,'База данных спортсменов'!$A$2:$J$101,7,FALSE)</f>
        <v>0</v>
      </c>
      <c r="I106" s="69" t="str">
        <f>VLOOKUP(A106,'База данных спортсменов'!$A$2:$J$101,8,FALSE)</f>
        <v>Вышегородцев ДЕ Фокин АА</v>
      </c>
      <c r="J106" s="95" t="str">
        <f>J97</f>
        <v>Доп.</v>
      </c>
      <c r="K106" s="83"/>
      <c r="L106" s="100"/>
      <c r="M106" s="96"/>
      <c r="N106" s="83"/>
      <c r="O106" s="83"/>
      <c r="P106" s="83"/>
    </row>
    <row r="107" spans="1:16" ht="30" customHeight="1">
      <c r="A107" s="34">
        <v>48</v>
      </c>
      <c r="B107" s="32" t="str">
        <f>VLOOKUP(A107,'База данных спортсменов'!$A$2:$J$101,2,FALSE)</f>
        <v>Нерадовский Виктор</v>
      </c>
      <c r="C107" s="33">
        <f>VLOOKUP(A107,'База данных спортсменов'!$A$2:$J$101,3,FALSE)</f>
        <v>38529</v>
      </c>
      <c r="D107" s="34" t="str">
        <f>VLOOKUP(A107,'База данных спортсменов'!$A$2:$J$101,4,FALSE)</f>
        <v>1ю</v>
      </c>
      <c r="E107" s="130">
        <f>VLOOKUP(A107,'База данных спортсменов'!$A$2:$J$101,5,FALSE)</f>
        <v>35</v>
      </c>
      <c r="F107" s="130" t="str">
        <f>VLOOKUP(A107,'База данных спортсменов'!$A$2:$J$101,9,FALSE)</f>
        <v>Ю</v>
      </c>
      <c r="G107" s="61" t="str">
        <f>VLOOKUP(A107,'База данных спортсменов'!$A$2:$J$101,6,FALSE)</f>
        <v>Северск</v>
      </c>
      <c r="H107" s="158">
        <f>VLOOKUP(A107,'База данных спортсменов'!$A$2:$J$101,7,FALSE)</f>
        <v>0</v>
      </c>
      <c r="I107" s="69" t="str">
        <f>VLOOKUP(A107,'База данных спортсменов'!$A$2:$J$101,8,FALSE)</f>
        <v>Вышегородцев ДЕ Фокин АА</v>
      </c>
      <c r="J107" s="95" t="str">
        <f>J97</f>
        <v>Доп.</v>
      </c>
      <c r="K107" s="83"/>
      <c r="L107" s="100"/>
      <c r="M107" s="96"/>
      <c r="N107" s="83"/>
      <c r="O107" s="83"/>
      <c r="P107" s="83"/>
    </row>
    <row r="108" spans="1:16" ht="30" customHeight="1">
      <c r="A108" s="34">
        <v>49</v>
      </c>
      <c r="B108" s="32" t="str">
        <f>VLOOKUP(A108,'База данных спортсменов'!$A$2:$J$101,2,FALSE)</f>
        <v>Елохов Максим</v>
      </c>
      <c r="C108" s="33">
        <f>VLOOKUP(A108,'База данных спортсменов'!$A$2:$J$101,3,FALSE)</f>
        <v>38141</v>
      </c>
      <c r="D108" s="34" t="str">
        <f>VLOOKUP(A108,'База данных спортсменов'!$A$2:$J$101,4,FALSE)</f>
        <v>1ю</v>
      </c>
      <c r="E108" s="130">
        <f>VLOOKUP(A108,'База данных спортсменов'!$A$2:$J$101,5,FALSE)</f>
        <v>55</v>
      </c>
      <c r="F108" s="130" t="str">
        <f>VLOOKUP(A108,'База данных спортсменов'!$A$2:$J$101,9,FALSE)</f>
        <v>Ю</v>
      </c>
      <c r="G108" s="61" t="str">
        <f>VLOOKUP(A108,'База данных спортсменов'!$A$2:$J$101,6,FALSE)</f>
        <v>Северск</v>
      </c>
      <c r="H108" s="158">
        <f>VLOOKUP(A108,'База данных спортсменов'!$A$2:$J$101,7,FALSE)</f>
        <v>0</v>
      </c>
      <c r="I108" s="69" t="str">
        <f>VLOOKUP(A108,'База данных спортсменов'!$A$2:$J$101,8,FALSE)</f>
        <v>Вышегородцев ДЕ Фокин АА</v>
      </c>
      <c r="J108" s="95" t="str">
        <f>J97</f>
        <v>Доп.</v>
      </c>
      <c r="K108" s="83"/>
      <c r="L108" s="100"/>
      <c r="M108" s="96"/>
      <c r="N108" s="83"/>
      <c r="O108" s="83"/>
      <c r="P108" s="83"/>
    </row>
    <row r="109" spans="1:16" ht="20.100000000000001" customHeight="1">
      <c r="A109" s="86"/>
      <c r="B109" s="97" t="s">
        <v>14</v>
      </c>
      <c r="C109" s="98"/>
      <c r="D109" s="207" t="s">
        <v>34</v>
      </c>
      <c r="E109" s="207"/>
      <c r="F109" s="207"/>
      <c r="G109" s="207"/>
      <c r="H109" s="99"/>
      <c r="I109" s="99" t="s">
        <v>34</v>
      </c>
      <c r="J109" s="88"/>
      <c r="K109" s="83"/>
      <c r="L109" s="100"/>
      <c r="M109" s="96"/>
      <c r="N109" s="83"/>
      <c r="O109" s="83"/>
      <c r="P109" s="83"/>
    </row>
    <row r="110" spans="1:16" s="35" customFormat="1" ht="15" customHeight="1">
      <c r="A110" s="101"/>
      <c r="B110" s="102"/>
      <c r="C110" s="103" t="s">
        <v>9</v>
      </c>
      <c r="D110" s="208" t="s">
        <v>10</v>
      </c>
      <c r="E110" s="208"/>
      <c r="F110" s="208"/>
      <c r="G110" s="208"/>
      <c r="H110" s="208"/>
      <c r="I110" s="103" t="s">
        <v>38</v>
      </c>
      <c r="J110" s="104"/>
      <c r="K110" s="105"/>
      <c r="L110" s="100"/>
      <c r="M110" s="106"/>
      <c r="N110" s="105"/>
      <c r="O110" s="105"/>
      <c r="P110" s="105"/>
    </row>
    <row r="111" spans="1:16" ht="15" customHeight="1">
      <c r="A111" s="86"/>
      <c r="B111" s="107" t="str">
        <f>B82</f>
        <v>Врач</v>
      </c>
      <c r="C111" s="108"/>
      <c r="D111" s="203"/>
      <c r="E111" s="203"/>
      <c r="F111" s="203"/>
      <c r="G111" s="203"/>
      <c r="H111" s="109" t="s">
        <v>34</v>
      </c>
      <c r="I111" s="110" t="str">
        <f>I82</f>
        <v>Л.Х.Латыпов</v>
      </c>
      <c r="J111" s="111"/>
      <c r="K111" s="83"/>
      <c r="L111" s="100"/>
      <c r="M111" s="96"/>
      <c r="N111" s="83"/>
      <c r="O111" s="83"/>
      <c r="P111" s="83"/>
    </row>
    <row r="112" spans="1:16" ht="15" customHeight="1">
      <c r="A112" s="86"/>
      <c r="B112" s="107"/>
      <c r="C112" s="108"/>
      <c r="D112" s="214" t="s">
        <v>12</v>
      </c>
      <c r="E112" s="214"/>
      <c r="F112" s="214"/>
      <c r="G112" s="214"/>
      <c r="H112" s="103"/>
      <c r="I112" s="110"/>
      <c r="J112" s="111"/>
      <c r="K112" s="83"/>
      <c r="L112" s="100"/>
      <c r="M112" s="96"/>
      <c r="N112" s="83"/>
      <c r="O112" s="83"/>
      <c r="P112" s="83"/>
    </row>
    <row r="113" spans="1:16" ht="15" customHeight="1">
      <c r="A113" s="86"/>
      <c r="B113" s="112" t="str">
        <f>B84</f>
        <v>Директор</v>
      </c>
      <c r="C113" s="108"/>
      <c r="D113" s="203"/>
      <c r="E113" s="203"/>
      <c r="F113" s="203"/>
      <c r="G113" s="203"/>
      <c r="H113" s="109" t="s">
        <v>34</v>
      </c>
      <c r="I113" s="110" t="str">
        <f>I84</f>
        <v>А.В.Горбатых</v>
      </c>
      <c r="J113" s="111"/>
      <c r="K113" s="83"/>
      <c r="L113" s="100"/>
      <c r="M113" s="96"/>
      <c r="N113" s="83"/>
      <c r="O113" s="83"/>
      <c r="P113" s="83"/>
    </row>
    <row r="114" spans="1:16" ht="15" customHeight="1">
      <c r="A114" s="86"/>
      <c r="B114" s="107"/>
      <c r="C114" s="108"/>
      <c r="D114" s="214" t="s">
        <v>12</v>
      </c>
      <c r="E114" s="214"/>
      <c r="F114" s="214"/>
      <c r="G114" s="214"/>
      <c r="H114" s="103"/>
      <c r="I114" s="110"/>
      <c r="J114" s="111"/>
      <c r="K114" s="83"/>
      <c r="L114" s="100"/>
      <c r="M114" s="96"/>
      <c r="N114" s="83"/>
      <c r="O114" s="83"/>
      <c r="P114" s="83"/>
    </row>
    <row r="115" spans="1:16" ht="15" customHeight="1">
      <c r="A115" s="86"/>
      <c r="B115" s="107" t="s">
        <v>11</v>
      </c>
      <c r="C115" s="108"/>
      <c r="D115" s="203"/>
      <c r="E115" s="203"/>
      <c r="F115" s="203"/>
      <c r="G115" s="203"/>
      <c r="H115" s="109" t="s">
        <v>34</v>
      </c>
      <c r="I115" s="110" t="str">
        <f>I86</f>
        <v>Вышегородцев Д.Е.</v>
      </c>
      <c r="J115" s="111"/>
      <c r="K115" s="83"/>
      <c r="L115" s="100"/>
      <c r="M115" s="96"/>
      <c r="N115" s="83"/>
      <c r="O115" s="83"/>
      <c r="P115" s="83"/>
    </row>
    <row r="116" spans="1:16" ht="15" customHeight="1">
      <c r="A116" s="86"/>
      <c r="B116" s="113"/>
      <c r="C116" s="108"/>
      <c r="D116" s="214" t="s">
        <v>13</v>
      </c>
      <c r="E116" s="214"/>
      <c r="F116" s="214"/>
      <c r="G116" s="214"/>
      <c r="H116" s="103"/>
      <c r="I116" s="103"/>
      <c r="J116" s="114" t="s">
        <v>24</v>
      </c>
      <c r="K116" s="83"/>
      <c r="L116" s="100"/>
      <c r="M116" s="96"/>
      <c r="N116" s="83"/>
      <c r="O116" s="83"/>
      <c r="P116" s="83"/>
    </row>
    <row r="117" spans="1:16" ht="15" customHeight="1">
      <c r="A117" s="115"/>
      <c r="B117" s="116"/>
      <c r="C117" s="117"/>
      <c r="D117" s="118"/>
      <c r="E117" s="118"/>
      <c r="F117" s="118"/>
      <c r="G117" s="118"/>
      <c r="H117" s="118"/>
      <c r="I117" s="201" t="s">
        <v>56</v>
      </c>
      <c r="J117" s="202"/>
      <c r="K117" s="83"/>
      <c r="L117" s="100"/>
      <c r="M117" s="96"/>
      <c r="N117" s="83"/>
      <c r="O117" s="83"/>
      <c r="P117" s="83"/>
    </row>
    <row r="118" spans="1:16" ht="20.100000000000001" customHeight="1">
      <c r="A118" s="211" t="s">
        <v>64</v>
      </c>
      <c r="B118" s="212"/>
      <c r="C118" s="215" t="s">
        <v>5</v>
      </c>
      <c r="D118" s="215"/>
      <c r="E118" s="215"/>
      <c r="F118" s="215"/>
      <c r="G118" s="215"/>
      <c r="H118" s="119"/>
      <c r="I118" s="196" t="str">
        <f>I89</f>
        <v>Томская область, г.Северск</v>
      </c>
      <c r="J118" s="197"/>
      <c r="K118" s="83"/>
      <c r="L118" s="100"/>
      <c r="M118" s="96"/>
      <c r="N118" s="83"/>
      <c r="O118" s="83"/>
      <c r="P118" s="83"/>
    </row>
    <row r="119" spans="1:16" ht="20.100000000000001" customHeight="1">
      <c r="A119" s="84"/>
      <c r="B119" s="85"/>
      <c r="C119" s="200" t="s">
        <v>6</v>
      </c>
      <c r="D119" s="200"/>
      <c r="E119" s="200"/>
      <c r="F119" s="200"/>
      <c r="G119" s="200"/>
      <c r="H119" s="200"/>
      <c r="I119" s="198"/>
      <c r="J119" s="199"/>
      <c r="K119" s="83"/>
      <c r="L119" s="100"/>
      <c r="M119" s="96"/>
      <c r="N119" s="83"/>
      <c r="O119" s="83"/>
      <c r="P119" s="83"/>
    </row>
    <row r="120" spans="1:16" ht="39.950000000000003" customHeight="1">
      <c r="A120" s="204" t="str">
        <f>A91</f>
        <v>Первенство Томской области</v>
      </c>
      <c r="B120" s="205"/>
      <c r="C120" s="205"/>
      <c r="D120" s="205"/>
      <c r="E120" s="205"/>
      <c r="F120" s="205"/>
      <c r="G120" s="205"/>
      <c r="H120" s="205"/>
      <c r="I120" s="205"/>
      <c r="J120" s="206"/>
      <c r="K120" s="83"/>
      <c r="L120" s="100"/>
      <c r="M120" s="96"/>
      <c r="N120" s="83"/>
      <c r="O120" s="83"/>
      <c r="P120" s="83"/>
    </row>
    <row r="121" spans="1:16" ht="20.100000000000001" customHeight="1">
      <c r="A121" s="86"/>
      <c r="B121" s="87" t="s">
        <v>7</v>
      </c>
      <c r="C121" s="219" t="str">
        <f>C92</f>
        <v>САМБО</v>
      </c>
      <c r="D121" s="219"/>
      <c r="E121" s="219"/>
      <c r="F121" s="124"/>
      <c r="G121" s="125"/>
      <c r="H121" s="125"/>
      <c r="I121" s="127"/>
      <c r="J121" s="120"/>
      <c r="K121" s="83"/>
      <c r="L121" s="100"/>
      <c r="M121" s="96"/>
      <c r="N121" s="83"/>
      <c r="O121" s="83"/>
      <c r="P121" s="83"/>
    </row>
    <row r="122" spans="1:16" ht="20.100000000000001" customHeight="1">
      <c r="A122" s="86"/>
      <c r="B122" s="87" t="s">
        <v>8</v>
      </c>
      <c r="C122" s="218" t="str">
        <f>C93</f>
        <v>МБУДО ДЮСШ"Русь"</v>
      </c>
      <c r="D122" s="218"/>
      <c r="E122" s="218"/>
      <c r="F122" s="218"/>
      <c r="G122" s="218"/>
      <c r="H122" s="218"/>
      <c r="I122" s="126"/>
      <c r="J122" s="75"/>
      <c r="K122" s="83"/>
      <c r="L122" s="100"/>
      <c r="M122" s="96"/>
      <c r="N122" s="83"/>
      <c r="O122" s="83"/>
      <c r="P122" s="83"/>
    </row>
    <row r="123" spans="1:16" ht="20.100000000000001" customHeight="1">
      <c r="A123" s="86"/>
      <c r="B123" s="113"/>
      <c r="C123" s="217" t="s">
        <v>48</v>
      </c>
      <c r="D123" s="217"/>
      <c r="E123" s="217"/>
      <c r="F123" s="90"/>
      <c r="G123" s="216" t="str">
        <f>G94</f>
        <v>г.Томск</v>
      </c>
      <c r="H123" s="216"/>
      <c r="I123" s="209"/>
      <c r="J123" s="210"/>
      <c r="K123" s="83"/>
      <c r="L123" s="100"/>
      <c r="M123" s="96"/>
      <c r="N123" s="83"/>
      <c r="O123" s="83"/>
      <c r="P123" s="83"/>
    </row>
    <row r="124" spans="1:16" ht="20.100000000000001" customHeight="1">
      <c r="A124" s="86"/>
      <c r="B124" s="91" t="s">
        <v>16</v>
      </c>
      <c r="C124" s="213" t="str">
        <f>C95</f>
        <v>08 октября 2016 г.</v>
      </c>
      <c r="D124" s="213"/>
      <c r="E124" s="213"/>
      <c r="F124" s="92"/>
      <c r="G124" s="121"/>
      <c r="H124" s="220"/>
      <c r="I124" s="220"/>
      <c r="J124" s="122"/>
      <c r="K124" s="83"/>
      <c r="L124" s="100"/>
      <c r="M124" s="96"/>
      <c r="N124" s="83"/>
      <c r="O124" s="83"/>
      <c r="P124" s="83"/>
    </row>
    <row r="125" spans="1:16" ht="30" customHeight="1">
      <c r="A125" s="61" t="s">
        <v>15</v>
      </c>
      <c r="B125" s="61" t="s">
        <v>0</v>
      </c>
      <c r="C125" s="61" t="s">
        <v>2</v>
      </c>
      <c r="D125" s="61" t="s">
        <v>4</v>
      </c>
      <c r="E125" s="61" t="s">
        <v>1</v>
      </c>
      <c r="F125" s="61" t="s">
        <v>61</v>
      </c>
      <c r="G125" s="61" t="s">
        <v>55</v>
      </c>
      <c r="H125" s="61" t="s">
        <v>18</v>
      </c>
      <c r="I125" s="61" t="s">
        <v>19</v>
      </c>
      <c r="J125" s="61" t="s">
        <v>3</v>
      </c>
      <c r="K125" s="83"/>
      <c r="L125" s="100"/>
      <c r="M125" s="96"/>
      <c r="N125" s="83"/>
      <c r="O125" s="83"/>
      <c r="P125" s="83"/>
    </row>
    <row r="126" spans="1:16" ht="30" customHeight="1">
      <c r="A126" s="34">
        <v>50</v>
      </c>
      <c r="B126" s="32" t="str">
        <f>VLOOKUP(A126,'База данных спортсменов'!$A$2:$J$101,2,FALSE)</f>
        <v>Дудкин Артем Александрович</v>
      </c>
      <c r="C126" s="33">
        <f>VLOOKUP(A126,'База данных спортсменов'!$A$2:$J$101,3,FALSE)</f>
        <v>35745</v>
      </c>
      <c r="D126" s="34" t="str">
        <f>VLOOKUP(A126,'База данных спортсменов'!$A$2:$J$101,4,FALSE)</f>
        <v>КМС</v>
      </c>
      <c r="E126" s="130">
        <f>VLOOKUP(A126,'База данных спортсменов'!$A$2:$J$101,5,FALSE)</f>
        <v>62</v>
      </c>
      <c r="F126" s="130" t="str">
        <f>VLOOKUP(A126,'База данных спортсменов'!$A$2:$J$101,9,FALSE)</f>
        <v>М</v>
      </c>
      <c r="G126" s="61" t="str">
        <f>VLOOKUP(A126,'База данных спортсменов'!$A$2:$J$101,6,FALSE)</f>
        <v>Северск</v>
      </c>
      <c r="H126" s="158">
        <f>VLOOKUP(A126,'База данных спортсменов'!$A$2:$J$101,7,FALSE)</f>
        <v>0</v>
      </c>
      <c r="I126" s="69" t="str">
        <f>VLOOKUP(A126,'База данных спортсменов'!$A$2:$J$101,8,FALSE)</f>
        <v xml:space="preserve">Вышегородцев Д.Е. </v>
      </c>
      <c r="J126" s="95" t="str">
        <f>J97</f>
        <v>Доп.</v>
      </c>
      <c r="K126" s="83"/>
      <c r="L126" s="100"/>
      <c r="M126" s="96"/>
      <c r="N126" s="83"/>
      <c r="O126" s="83"/>
      <c r="P126" s="83"/>
    </row>
    <row r="127" spans="1:16" ht="30" customHeight="1">
      <c r="A127" s="34">
        <v>51</v>
      </c>
      <c r="B127" s="32" t="str">
        <f>VLOOKUP(A127,'База данных спортсменов'!$A$2:$J$101,2,FALSE)</f>
        <v>Джемилева Дарина</v>
      </c>
      <c r="C127" s="33">
        <f>VLOOKUP(A127,'База данных спортсменов'!$A$2:$J$101,3,FALSE)</f>
        <v>38242</v>
      </c>
      <c r="D127" s="34" t="str">
        <f>VLOOKUP(A127,'База данных спортсменов'!$A$2:$J$101,4,FALSE)</f>
        <v>2ю</v>
      </c>
      <c r="E127" s="130">
        <f>VLOOKUP(A127,'База данных спортсменов'!$A$2:$J$101,5,FALSE)</f>
        <v>43</v>
      </c>
      <c r="F127" s="130" t="str">
        <f>VLOOKUP(A127,'База данных спортсменов'!$A$2:$J$101,9,FALSE)</f>
        <v>Д</v>
      </c>
      <c r="G127" s="61" t="str">
        <f>VLOOKUP(A127,'База данных спортсменов'!$A$2:$J$101,6,FALSE)</f>
        <v>Северск</v>
      </c>
      <c r="H127" s="158">
        <f>VLOOKUP(A127,'База данных спортсменов'!$A$2:$J$101,7,FALSE)</f>
        <v>0</v>
      </c>
      <c r="I127" s="69" t="str">
        <f>VLOOKUP(A127,'База данных спортсменов'!$A$2:$J$101,8,FALSE)</f>
        <v>Вышегородцев ДЕ Фокин АА</v>
      </c>
      <c r="J127" s="95" t="str">
        <f>J126</f>
        <v>Доп.</v>
      </c>
      <c r="K127" s="83"/>
      <c r="L127" s="100"/>
      <c r="M127" s="96"/>
      <c r="N127" s="83"/>
      <c r="O127" s="83"/>
      <c r="P127" s="83"/>
    </row>
    <row r="128" spans="1:16" ht="30" customHeight="1">
      <c r="A128" s="34">
        <v>52</v>
      </c>
      <c r="B128" s="32" t="str">
        <f>VLOOKUP(A128,'База данных спортсменов'!$A$2:$J$101,2,FALSE)</f>
        <v>Еремеева Лилия</v>
      </c>
      <c r="C128" s="33">
        <f>VLOOKUP(A128,'База данных спортсменов'!$A$2:$J$101,3,FALSE)</f>
        <v>38148</v>
      </c>
      <c r="D128" s="34" t="str">
        <f>VLOOKUP(A128,'База данных спортсменов'!$A$2:$J$101,4,FALSE)</f>
        <v>2ю</v>
      </c>
      <c r="E128" s="130">
        <f>VLOOKUP(A128,'База данных спортсменов'!$A$2:$J$101,5,FALSE)</f>
        <v>43</v>
      </c>
      <c r="F128" s="130" t="str">
        <f>VLOOKUP(A128,'База данных спортсменов'!$A$2:$J$101,9,FALSE)</f>
        <v>Д</v>
      </c>
      <c r="G128" s="61" t="str">
        <f>VLOOKUP(A128,'База данных спортсменов'!$A$2:$J$101,6,FALSE)</f>
        <v>Северск</v>
      </c>
      <c r="H128" s="158">
        <f>VLOOKUP(A128,'База данных спортсменов'!$A$2:$J$101,7,FALSE)</f>
        <v>0</v>
      </c>
      <c r="I128" s="69" t="str">
        <f>VLOOKUP(A128,'База данных спортсменов'!$A$2:$J$101,8,FALSE)</f>
        <v>Вышегородцев ДЕ Фокин АА</v>
      </c>
      <c r="J128" s="95" t="str">
        <f>J126</f>
        <v>Доп.</v>
      </c>
      <c r="K128" s="83"/>
      <c r="L128" s="100"/>
      <c r="M128" s="96"/>
      <c r="N128" s="83"/>
      <c r="O128" s="83"/>
      <c r="P128" s="83"/>
    </row>
    <row r="129" spans="1:16" ht="30" customHeight="1">
      <c r="A129" s="34">
        <v>53</v>
      </c>
      <c r="B129" s="32" t="str">
        <f>VLOOKUP(A129,'База данных спортсменов'!$A$2:$J$101,2,FALSE)</f>
        <v>Петухова Елизавета</v>
      </c>
      <c r="C129" s="33">
        <f>VLOOKUP(A129,'База данных спортсменов'!$A$2:$J$101,3,FALSE)</f>
        <v>38063</v>
      </c>
      <c r="D129" s="34" t="str">
        <f>VLOOKUP(A129,'База данных спортсменов'!$A$2:$J$101,4,FALSE)</f>
        <v>2ю</v>
      </c>
      <c r="E129" s="130">
        <f>VLOOKUP(A129,'База данных спортсменов'!$A$2:$J$101,5,FALSE)</f>
        <v>47</v>
      </c>
      <c r="F129" s="130" t="str">
        <f>VLOOKUP(A129,'База данных спортсменов'!$A$2:$J$101,9,FALSE)</f>
        <v>Д</v>
      </c>
      <c r="G129" s="61" t="str">
        <f>VLOOKUP(A129,'База данных спортсменов'!$A$2:$J$101,6,FALSE)</f>
        <v>Северск</v>
      </c>
      <c r="H129" s="158">
        <f>VLOOKUP(A129,'База данных спортсменов'!$A$2:$J$101,7,FALSE)</f>
        <v>0</v>
      </c>
      <c r="I129" s="69" t="str">
        <f>VLOOKUP(A129,'База данных спортсменов'!$A$2:$J$101,8,FALSE)</f>
        <v>Вышегородцев ДЕ Фокин АА</v>
      </c>
      <c r="J129" s="95" t="str">
        <f>J126</f>
        <v>Доп.</v>
      </c>
      <c r="K129" s="83"/>
      <c r="L129" s="100"/>
      <c r="M129" s="96"/>
      <c r="N129" s="83"/>
      <c r="O129" s="83"/>
      <c r="P129" s="83"/>
    </row>
    <row r="130" spans="1:16" ht="30" customHeight="1">
      <c r="A130" s="34">
        <v>54</v>
      </c>
      <c r="B130" s="32" t="str">
        <f>VLOOKUP(A130,'База данных спортсменов'!$A$2:$J$101,2,FALSE)</f>
        <v>Михеев Ростислав</v>
      </c>
      <c r="C130" s="33">
        <f>VLOOKUP(A130,'База данных спортсменов'!$A$2:$J$101,3,FALSE)</f>
        <v>38320</v>
      </c>
      <c r="D130" s="34" t="str">
        <f>VLOOKUP(A130,'База данных спортсменов'!$A$2:$J$101,4,FALSE)</f>
        <v>3ю</v>
      </c>
      <c r="E130" s="130">
        <f>VLOOKUP(A130,'База данных спортсменов'!$A$2:$J$101,5,FALSE)</f>
        <v>38</v>
      </c>
      <c r="F130" s="130" t="str">
        <f>VLOOKUP(A130,'База данных спортсменов'!$A$2:$J$101,9,FALSE)</f>
        <v>Ю</v>
      </c>
      <c r="G130" s="61" t="str">
        <f>VLOOKUP(A130,'База данных спортсменов'!$A$2:$J$101,6,FALSE)</f>
        <v>Северск</v>
      </c>
      <c r="H130" s="158">
        <f>VLOOKUP(A130,'База данных спортсменов'!$A$2:$J$101,7,FALSE)</f>
        <v>0</v>
      </c>
      <c r="I130" s="69" t="str">
        <f>VLOOKUP(A130,'База данных спортсменов'!$A$2:$J$101,8,FALSE)</f>
        <v>Вышегородцев ДЕ Фокин АА</v>
      </c>
      <c r="J130" s="95" t="str">
        <f>J126</f>
        <v>Доп.</v>
      </c>
      <c r="K130" s="83"/>
      <c r="L130" s="100"/>
      <c r="M130" s="96"/>
      <c r="N130" s="83"/>
      <c r="O130" s="83"/>
      <c r="P130" s="83"/>
    </row>
    <row r="131" spans="1:16" ht="30" customHeight="1">
      <c r="A131" s="34">
        <v>55</v>
      </c>
      <c r="B131" s="32" t="str">
        <f>VLOOKUP(A131,'База данных спортсменов'!$A$2:$J$101,2,FALSE)</f>
        <v xml:space="preserve">Алеев Артем </v>
      </c>
      <c r="C131" s="33">
        <f>VLOOKUP(A131,'База данных спортсменов'!$A$2:$J$101,3,FALSE)</f>
        <v>38558</v>
      </c>
      <c r="D131" s="34" t="str">
        <f>VLOOKUP(A131,'База данных спортсменов'!$A$2:$J$101,4,FALSE)</f>
        <v>2р</v>
      </c>
      <c r="E131" s="130">
        <f>VLOOKUP(A131,'База данных спортсменов'!$A$2:$J$101,5,FALSE)</f>
        <v>46</v>
      </c>
      <c r="F131" s="130" t="str">
        <f>VLOOKUP(A131,'База данных спортсменов'!$A$2:$J$101,9,FALSE)</f>
        <v>Ю</v>
      </c>
      <c r="G131" s="61" t="str">
        <f>VLOOKUP(A131,'База данных спортсменов'!$A$2:$J$101,6,FALSE)</f>
        <v>Северск</v>
      </c>
      <c r="H131" s="158">
        <f>VLOOKUP(A131,'База данных спортсменов'!$A$2:$J$101,7,FALSE)</f>
        <v>0</v>
      </c>
      <c r="I131" s="69" t="str">
        <f>VLOOKUP(A131,'База данных спортсменов'!$A$2:$J$101,8,FALSE)</f>
        <v>Вышегородцев ДЕ Фокин АА</v>
      </c>
      <c r="J131" s="95" t="str">
        <f>J126</f>
        <v>Доп.</v>
      </c>
      <c r="K131" s="83"/>
      <c r="L131" s="100"/>
      <c r="M131" s="96"/>
      <c r="N131" s="83"/>
      <c r="O131" s="83"/>
      <c r="P131" s="83"/>
    </row>
    <row r="132" spans="1:16" ht="30" customHeight="1">
      <c r="A132" s="34">
        <v>56</v>
      </c>
      <c r="B132" s="32" t="str">
        <f>VLOOKUP(A132,'База данных спортсменов'!$A$2:$J$101,2,FALSE)</f>
        <v>Анисимова Валерия Александровна</v>
      </c>
      <c r="C132" s="33">
        <f>VLOOKUP(A132,'База данных спортсменов'!$A$2:$J$101,3,FALSE)</f>
        <v>35924</v>
      </c>
      <c r="D132" s="34" t="str">
        <f>VLOOKUP(A132,'База данных спортсменов'!$A$2:$J$101,4,FALSE)</f>
        <v>МС</v>
      </c>
      <c r="E132" s="130">
        <f>VLOOKUP(A132,'База данных спортсменов'!$A$2:$J$101,5,FALSE)</f>
        <v>65</v>
      </c>
      <c r="F132" s="130" t="str">
        <f>VLOOKUP(A132,'База данных спортсменов'!$A$2:$J$101,9,FALSE)</f>
        <v>Д</v>
      </c>
      <c r="G132" s="61" t="str">
        <f>VLOOKUP(A132,'База данных спортсменов'!$A$2:$J$101,6,FALSE)</f>
        <v>Северск</v>
      </c>
      <c r="H132" s="158">
        <f>VLOOKUP(A132,'База данных спортсменов'!$A$2:$J$101,7,FALSE)</f>
        <v>0</v>
      </c>
      <c r="I132" s="69" t="str">
        <f>VLOOKUP(A132,'База данных спортсменов'!$A$2:$J$101,8,FALSE)</f>
        <v>Вахмистрова Н.А. Вышегородцев Д.Е.</v>
      </c>
      <c r="J132" s="95" t="str">
        <f>J126</f>
        <v>Доп.</v>
      </c>
      <c r="K132" s="83"/>
      <c r="L132" s="100"/>
      <c r="M132" s="96"/>
      <c r="N132" s="83"/>
      <c r="O132" s="83"/>
      <c r="P132" s="83"/>
    </row>
    <row r="133" spans="1:16" ht="30" hidden="1" customHeight="1">
      <c r="A133" s="34">
        <v>57</v>
      </c>
      <c r="B133" s="32" t="e">
        <f>VLOOKUP(A133,'База данных спортсменов'!$A$2:$J$101,2,FALSE)</f>
        <v>#N/A</v>
      </c>
      <c r="C133" s="33" t="e">
        <f>VLOOKUP(A133,'База данных спортсменов'!$A$2:$J$101,3,FALSE)</f>
        <v>#N/A</v>
      </c>
      <c r="D133" s="34" t="e">
        <f>VLOOKUP(A133,'База данных спортсменов'!$A$2:$J$101,4,FALSE)</f>
        <v>#N/A</v>
      </c>
      <c r="E133" s="130" t="e">
        <f>VLOOKUP(A133,'База данных спортсменов'!$A$2:$J$101,5,FALSE)</f>
        <v>#N/A</v>
      </c>
      <c r="F133" s="130" t="e">
        <f>VLOOKUP(A133,'База данных спортсменов'!$A$2:$J$101,9,FALSE)</f>
        <v>#N/A</v>
      </c>
      <c r="G133" s="61" t="e">
        <f>VLOOKUP(A133,'База данных спортсменов'!$A$2:$J$101,6,FALSE)</f>
        <v>#N/A</v>
      </c>
      <c r="H133" s="34" t="e">
        <f>VLOOKUP(A133,'База данных спортсменов'!$A$2:$J$101,7,FALSE)</f>
        <v>#N/A</v>
      </c>
      <c r="I133" s="69" t="e">
        <f>VLOOKUP(A133,'База данных спортсменов'!$A$2:$J$101,8,FALSE)</f>
        <v>#N/A</v>
      </c>
      <c r="J133" s="95" t="str">
        <f>J126</f>
        <v>Доп.</v>
      </c>
      <c r="K133" s="83"/>
      <c r="L133" s="100"/>
      <c r="M133" s="96"/>
      <c r="N133" s="83"/>
      <c r="O133" s="83"/>
      <c r="P133" s="83"/>
    </row>
    <row r="134" spans="1:16" ht="30" hidden="1" customHeight="1">
      <c r="A134" s="34">
        <v>57</v>
      </c>
      <c r="B134" s="32" t="e">
        <f>VLOOKUP(A134,'База данных спортсменов'!$A$2:$J$101,2,FALSE)</f>
        <v>#N/A</v>
      </c>
      <c r="C134" s="33" t="e">
        <f>VLOOKUP(A134,'База данных спортсменов'!$A$2:$J$101,3,FALSE)</f>
        <v>#N/A</v>
      </c>
      <c r="D134" s="34" t="e">
        <f>VLOOKUP(A134,'База данных спортсменов'!$A$2:$J$101,4,FALSE)</f>
        <v>#N/A</v>
      </c>
      <c r="E134" s="130" t="e">
        <f>VLOOKUP(A134,'База данных спортсменов'!$A$2:$J$101,5,FALSE)</f>
        <v>#N/A</v>
      </c>
      <c r="F134" s="130" t="e">
        <f>VLOOKUP(A134,'База данных спортсменов'!$A$2:$J$101,9,FALSE)</f>
        <v>#N/A</v>
      </c>
      <c r="G134" s="61" t="e">
        <f>VLOOKUP(A134,'База данных спортсменов'!$A$2:$J$101,6,FALSE)</f>
        <v>#N/A</v>
      </c>
      <c r="H134" s="34" t="e">
        <f>VLOOKUP(A134,'База данных спортсменов'!$A$2:$J$101,7,FALSE)</f>
        <v>#N/A</v>
      </c>
      <c r="I134" s="69" t="e">
        <f>VLOOKUP(A134,'База данных спортсменов'!$A$2:$J$101,8,FALSE)</f>
        <v>#N/A</v>
      </c>
      <c r="J134" s="95" t="str">
        <f>J126</f>
        <v>Доп.</v>
      </c>
      <c r="K134" s="83"/>
      <c r="L134" s="100"/>
      <c r="M134" s="96"/>
      <c r="N134" s="83"/>
      <c r="O134" s="83"/>
      <c r="P134" s="83"/>
    </row>
    <row r="135" spans="1:16" ht="30" hidden="1" customHeight="1">
      <c r="A135" s="34">
        <v>58</v>
      </c>
      <c r="B135" s="32" t="e">
        <f>VLOOKUP(A135,'База данных спортсменов'!$A$2:$J$101,2,FALSE)</f>
        <v>#N/A</v>
      </c>
      <c r="C135" s="33" t="e">
        <f>VLOOKUP(A135,'База данных спортсменов'!$A$2:$J$101,3,FALSE)</f>
        <v>#N/A</v>
      </c>
      <c r="D135" s="34" t="e">
        <f>VLOOKUP(A135,'База данных спортсменов'!$A$2:$J$101,4,FALSE)</f>
        <v>#N/A</v>
      </c>
      <c r="E135" s="130" t="e">
        <f>VLOOKUP(A135,'База данных спортсменов'!$A$2:$J$101,5,FALSE)</f>
        <v>#N/A</v>
      </c>
      <c r="F135" s="130" t="e">
        <f>VLOOKUP(A135,'База данных спортсменов'!$A$2:$J$101,9,FALSE)</f>
        <v>#N/A</v>
      </c>
      <c r="G135" s="61" t="e">
        <f>VLOOKUP(A135,'База данных спортсменов'!$A$2:$J$101,6,FALSE)</f>
        <v>#N/A</v>
      </c>
      <c r="H135" s="34" t="e">
        <f>VLOOKUP(A135,'База данных спортсменов'!$A$2:$J$101,7,FALSE)</f>
        <v>#N/A</v>
      </c>
      <c r="I135" s="69" t="e">
        <f>VLOOKUP(A135,'База данных спортсменов'!$A$2:$J$101,8,FALSE)</f>
        <v>#N/A</v>
      </c>
      <c r="J135" s="95" t="str">
        <f>J126</f>
        <v>Доп.</v>
      </c>
      <c r="K135" s="83"/>
      <c r="L135" s="100"/>
      <c r="M135" s="96"/>
      <c r="N135" s="83"/>
      <c r="O135" s="83"/>
      <c r="P135" s="83"/>
    </row>
    <row r="136" spans="1:16" ht="30" hidden="1" customHeight="1">
      <c r="A136" s="34">
        <v>59</v>
      </c>
      <c r="B136" s="32" t="e">
        <f>VLOOKUP(A136,'База данных спортсменов'!$A$2:$J$101,2,FALSE)</f>
        <v>#N/A</v>
      </c>
      <c r="C136" s="33" t="e">
        <f>VLOOKUP(A136,'База данных спортсменов'!$A$2:$J$101,3,FALSE)</f>
        <v>#N/A</v>
      </c>
      <c r="D136" s="34" t="e">
        <f>VLOOKUP(A136,'База данных спортсменов'!$A$2:$J$101,4,FALSE)</f>
        <v>#N/A</v>
      </c>
      <c r="E136" s="130" t="e">
        <f>VLOOKUP(A136,'База данных спортсменов'!$A$2:$J$101,5,FALSE)</f>
        <v>#N/A</v>
      </c>
      <c r="F136" s="130" t="e">
        <f>VLOOKUP(A136,'База данных спортсменов'!$A$2:$J$101,9,FALSE)</f>
        <v>#N/A</v>
      </c>
      <c r="G136" s="61" t="e">
        <f>VLOOKUP(A136,'База данных спортсменов'!$A$2:$J$101,6,FALSE)</f>
        <v>#N/A</v>
      </c>
      <c r="H136" s="34" t="e">
        <f>VLOOKUP(A136,'База данных спортсменов'!$A$2:$J$101,7,FALSE)</f>
        <v>#N/A</v>
      </c>
      <c r="I136" s="69" t="e">
        <f>VLOOKUP(A136,'База данных спортсменов'!$A$2:$J$101,8,FALSE)</f>
        <v>#N/A</v>
      </c>
      <c r="J136" s="95" t="str">
        <f>J126</f>
        <v>Доп.</v>
      </c>
      <c r="K136" s="83"/>
      <c r="L136" s="100"/>
      <c r="M136" s="96"/>
      <c r="N136" s="83"/>
      <c r="O136" s="83"/>
      <c r="P136" s="83"/>
    </row>
    <row r="137" spans="1:16" ht="30" hidden="1" customHeight="1">
      <c r="A137" s="34">
        <v>60</v>
      </c>
      <c r="B137" s="32" t="e">
        <f>VLOOKUP(A137,'База данных спортсменов'!$A$2:$J$101,2,FALSE)</f>
        <v>#N/A</v>
      </c>
      <c r="C137" s="33" t="e">
        <f>VLOOKUP(A137,'База данных спортсменов'!$A$2:$J$101,3,FALSE)</f>
        <v>#N/A</v>
      </c>
      <c r="D137" s="34" t="e">
        <f>VLOOKUP(A137,'База данных спортсменов'!$A$2:$J$101,4,FALSE)</f>
        <v>#N/A</v>
      </c>
      <c r="E137" s="130" t="e">
        <f>VLOOKUP(A137,'База данных спортсменов'!$A$2:$J$101,5,FALSE)</f>
        <v>#N/A</v>
      </c>
      <c r="F137" s="130" t="e">
        <f>VLOOKUP(A137,'База данных спортсменов'!$A$2:$J$101,9,FALSE)</f>
        <v>#N/A</v>
      </c>
      <c r="G137" s="61" t="e">
        <f>VLOOKUP(A137,'База данных спортсменов'!$A$2:$J$101,6,FALSE)</f>
        <v>#N/A</v>
      </c>
      <c r="H137" s="34" t="e">
        <f>VLOOKUP(A137,'База данных спортсменов'!$A$2:$J$101,7,FALSE)</f>
        <v>#N/A</v>
      </c>
      <c r="I137" s="69" t="e">
        <f>VLOOKUP(A137,'База данных спортсменов'!$A$2:$J$101,8,FALSE)</f>
        <v>#N/A</v>
      </c>
      <c r="J137" s="95" t="str">
        <f>J126</f>
        <v>Доп.</v>
      </c>
      <c r="K137" s="83"/>
      <c r="L137" s="100"/>
      <c r="M137" s="96"/>
      <c r="N137" s="83"/>
      <c r="O137" s="83"/>
      <c r="P137" s="83"/>
    </row>
    <row r="138" spans="1:16" ht="20.100000000000001" customHeight="1">
      <c r="A138" s="86"/>
      <c r="B138" s="123" t="s">
        <v>14</v>
      </c>
      <c r="C138" s="98"/>
      <c r="D138" s="207" t="s">
        <v>34</v>
      </c>
      <c r="E138" s="207"/>
      <c r="F138" s="207"/>
      <c r="G138" s="207"/>
      <c r="H138" s="99"/>
      <c r="I138" s="99" t="s">
        <v>34</v>
      </c>
      <c r="J138" s="88"/>
      <c r="K138" s="83"/>
      <c r="L138" s="100"/>
      <c r="M138" s="96"/>
      <c r="N138" s="83"/>
      <c r="O138" s="83"/>
      <c r="P138" s="83"/>
    </row>
    <row r="139" spans="1:16" s="35" customFormat="1" ht="15" customHeight="1">
      <c r="A139" s="101"/>
      <c r="B139" s="102"/>
      <c r="C139" s="103" t="s">
        <v>9</v>
      </c>
      <c r="D139" s="208" t="s">
        <v>10</v>
      </c>
      <c r="E139" s="208"/>
      <c r="F139" s="208"/>
      <c r="G139" s="208"/>
      <c r="H139" s="208"/>
      <c r="I139" s="103" t="s">
        <v>38</v>
      </c>
      <c r="J139" s="104"/>
      <c r="K139" s="105"/>
      <c r="L139" s="100"/>
      <c r="M139" s="106"/>
      <c r="N139" s="105"/>
      <c r="O139" s="105"/>
      <c r="P139" s="105"/>
    </row>
    <row r="140" spans="1:16" ht="15" customHeight="1">
      <c r="A140" s="86"/>
      <c r="B140" s="107" t="str">
        <f>B111</f>
        <v>Врач</v>
      </c>
      <c r="C140" s="108"/>
      <c r="D140" s="203"/>
      <c r="E140" s="203"/>
      <c r="F140" s="203"/>
      <c r="G140" s="203"/>
      <c r="H140" s="109" t="s">
        <v>34</v>
      </c>
      <c r="I140" s="110" t="str">
        <f>I111</f>
        <v>Л.Х.Латыпов</v>
      </c>
      <c r="J140" s="111"/>
      <c r="K140" s="83"/>
      <c r="L140" s="100"/>
      <c r="M140" s="96"/>
      <c r="N140" s="83"/>
      <c r="O140" s="83"/>
      <c r="P140" s="83"/>
    </row>
    <row r="141" spans="1:16" ht="15" customHeight="1">
      <c r="A141" s="86"/>
      <c r="B141" s="107"/>
      <c r="C141" s="108"/>
      <c r="D141" s="214" t="s">
        <v>12</v>
      </c>
      <c r="E141" s="214"/>
      <c r="F141" s="214"/>
      <c r="G141" s="214"/>
      <c r="H141" s="103"/>
      <c r="I141" s="110"/>
      <c r="J141" s="111"/>
      <c r="K141" s="83"/>
      <c r="L141" s="100"/>
      <c r="M141" s="96"/>
      <c r="N141" s="83"/>
      <c r="O141" s="83"/>
      <c r="P141" s="83"/>
    </row>
    <row r="142" spans="1:16" ht="15" customHeight="1">
      <c r="A142" s="86"/>
      <c r="B142" s="112" t="str">
        <f>B113</f>
        <v>Директор</v>
      </c>
      <c r="C142" s="108"/>
      <c r="D142" s="203"/>
      <c r="E142" s="203"/>
      <c r="F142" s="203"/>
      <c r="G142" s="203"/>
      <c r="H142" s="109" t="s">
        <v>34</v>
      </c>
      <c r="I142" s="110" t="str">
        <f>I113</f>
        <v>А.В.Горбатых</v>
      </c>
      <c r="J142" s="111"/>
      <c r="K142" s="83"/>
      <c r="L142" s="100"/>
      <c r="M142" s="96"/>
      <c r="N142" s="83"/>
      <c r="O142" s="83"/>
      <c r="P142" s="83"/>
    </row>
    <row r="143" spans="1:16" ht="15" customHeight="1">
      <c r="A143" s="86"/>
      <c r="B143" s="107"/>
      <c r="C143" s="108"/>
      <c r="D143" s="214" t="s">
        <v>12</v>
      </c>
      <c r="E143" s="214"/>
      <c r="F143" s="214"/>
      <c r="G143" s="214"/>
      <c r="H143" s="103"/>
      <c r="I143" s="110"/>
      <c r="J143" s="111"/>
      <c r="K143" s="83"/>
      <c r="L143" s="100"/>
      <c r="M143" s="96"/>
      <c r="N143" s="83"/>
      <c r="O143" s="83"/>
      <c r="P143" s="83"/>
    </row>
    <row r="144" spans="1:16" ht="15" customHeight="1">
      <c r="A144" s="86"/>
      <c r="B144" s="107" t="s">
        <v>11</v>
      </c>
      <c r="C144" s="108"/>
      <c r="D144" s="203"/>
      <c r="E144" s="203"/>
      <c r="F144" s="203"/>
      <c r="G144" s="203"/>
      <c r="H144" s="109" t="s">
        <v>34</v>
      </c>
      <c r="I144" s="110" t="str">
        <f>I115</f>
        <v>Вышегородцев Д.Е.</v>
      </c>
      <c r="J144" s="111"/>
      <c r="K144" s="83"/>
      <c r="L144" s="100"/>
      <c r="M144" s="96"/>
      <c r="N144" s="83"/>
      <c r="O144" s="83"/>
      <c r="P144" s="83"/>
    </row>
    <row r="145" spans="1:16" ht="15" customHeight="1">
      <c r="A145" s="86"/>
      <c r="B145" s="113"/>
      <c r="C145" s="108"/>
      <c r="D145" s="214" t="s">
        <v>13</v>
      </c>
      <c r="E145" s="214"/>
      <c r="F145" s="214"/>
      <c r="G145" s="214"/>
      <c r="H145" s="103"/>
      <c r="I145" s="103"/>
      <c r="J145" s="114" t="s">
        <v>25</v>
      </c>
      <c r="K145" s="83"/>
      <c r="L145" s="100"/>
      <c r="M145" s="96"/>
      <c r="N145" s="83"/>
      <c r="O145" s="83"/>
      <c r="P145" s="83"/>
    </row>
    <row r="146" spans="1:16">
      <c r="A146" s="115"/>
      <c r="B146" s="116"/>
      <c r="C146" s="116"/>
      <c r="D146" s="116"/>
      <c r="E146" s="116"/>
      <c r="F146" s="116"/>
      <c r="G146" s="116"/>
      <c r="H146" s="116"/>
      <c r="I146" s="201" t="s">
        <v>56</v>
      </c>
      <c r="J146" s="202"/>
      <c r="K146" s="83"/>
      <c r="L146" s="100"/>
      <c r="M146" s="96"/>
      <c r="N146" s="83"/>
      <c r="O146" s="83"/>
      <c r="P146" s="83"/>
    </row>
    <row r="147" spans="1:16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100"/>
      <c r="M147" s="96"/>
      <c r="N147" s="83"/>
      <c r="O147" s="83"/>
      <c r="P147" s="83"/>
    </row>
    <row r="148" spans="1:16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100"/>
      <c r="M148" s="96"/>
      <c r="N148" s="83"/>
      <c r="O148" s="83"/>
      <c r="P148" s="83"/>
    </row>
    <row r="149" spans="1:16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100"/>
      <c r="M149" s="96"/>
      <c r="N149" s="83"/>
      <c r="O149" s="83"/>
      <c r="P149" s="83"/>
    </row>
    <row r="150" spans="1:16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100"/>
      <c r="M150" s="96"/>
      <c r="N150" s="83"/>
      <c r="O150" s="83"/>
      <c r="P150" s="83"/>
    </row>
    <row r="151" spans="1:16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100"/>
      <c r="M151" s="96"/>
      <c r="N151" s="83"/>
      <c r="O151" s="83"/>
      <c r="P151" s="83"/>
    </row>
    <row r="152" spans="1:16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100"/>
      <c r="M152" s="96"/>
      <c r="N152" s="83"/>
      <c r="O152" s="83"/>
      <c r="P152" s="83"/>
    </row>
    <row r="153" spans="1:16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100"/>
      <c r="M153" s="96"/>
      <c r="N153" s="83"/>
      <c r="O153" s="83"/>
      <c r="P153" s="83"/>
    </row>
    <row r="154" spans="1:16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100"/>
      <c r="M154" s="96"/>
      <c r="N154" s="83"/>
      <c r="O154" s="83"/>
      <c r="P154" s="83"/>
    </row>
    <row r="155" spans="1:16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100"/>
      <c r="M155" s="96"/>
      <c r="N155" s="83"/>
      <c r="O155" s="83"/>
      <c r="P155" s="83"/>
    </row>
    <row r="156" spans="1:16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100"/>
      <c r="M156" s="96"/>
      <c r="N156" s="83"/>
      <c r="O156" s="83"/>
      <c r="P156" s="83"/>
    </row>
    <row r="157" spans="1:16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100"/>
      <c r="M157" s="96"/>
      <c r="N157" s="83"/>
      <c r="O157" s="83"/>
      <c r="P157" s="83"/>
    </row>
    <row r="158" spans="1:16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100"/>
      <c r="M158" s="96"/>
      <c r="N158" s="83"/>
      <c r="O158" s="83"/>
      <c r="P158" s="83"/>
    </row>
    <row r="159" spans="1:16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100"/>
      <c r="M159" s="96"/>
      <c r="N159" s="83"/>
      <c r="O159" s="83"/>
      <c r="P159" s="83"/>
    </row>
    <row r="160" spans="1:16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100"/>
      <c r="M160" s="96"/>
      <c r="N160" s="83"/>
      <c r="O160" s="83"/>
      <c r="P160" s="83"/>
    </row>
    <row r="161" spans="1:16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100"/>
      <c r="M161" s="96"/>
      <c r="N161" s="83"/>
      <c r="O161" s="83"/>
      <c r="P161" s="83"/>
    </row>
    <row r="162" spans="1:16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100"/>
      <c r="M162" s="96"/>
      <c r="N162" s="83"/>
      <c r="O162" s="83"/>
      <c r="P162" s="83"/>
    </row>
    <row r="163" spans="1:16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100"/>
      <c r="M163" s="96"/>
      <c r="N163" s="83"/>
      <c r="O163" s="83"/>
      <c r="P163" s="83"/>
    </row>
    <row r="164" spans="1:16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100"/>
      <c r="M164" s="96"/>
      <c r="N164" s="83"/>
      <c r="O164" s="83"/>
      <c r="P164" s="83"/>
    </row>
    <row r="165" spans="1:16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100"/>
      <c r="M165" s="96"/>
      <c r="N165" s="83"/>
      <c r="O165" s="83"/>
      <c r="P165" s="83"/>
    </row>
    <row r="166" spans="1:16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100"/>
      <c r="M166" s="96"/>
      <c r="N166" s="83"/>
      <c r="O166" s="83"/>
      <c r="P166" s="83"/>
    </row>
    <row r="167" spans="1:16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100"/>
      <c r="M167" s="96"/>
      <c r="N167" s="83"/>
      <c r="O167" s="83"/>
      <c r="P167" s="83"/>
    </row>
    <row r="168" spans="1:16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100"/>
      <c r="M168" s="96"/>
      <c r="N168" s="83"/>
      <c r="O168" s="83"/>
      <c r="P168" s="83"/>
    </row>
    <row r="169" spans="1:16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100"/>
      <c r="M169" s="96"/>
      <c r="N169" s="83"/>
      <c r="O169" s="83"/>
      <c r="P169" s="83"/>
    </row>
    <row r="170" spans="1:16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100"/>
      <c r="M170" s="96"/>
      <c r="N170" s="83"/>
      <c r="O170" s="83"/>
      <c r="P170" s="83"/>
    </row>
    <row r="171" spans="1:16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100"/>
      <c r="M171" s="96"/>
      <c r="N171" s="83"/>
      <c r="O171" s="83"/>
      <c r="P171" s="83"/>
    </row>
    <row r="172" spans="1:16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100"/>
      <c r="M172" s="96"/>
      <c r="N172" s="83"/>
      <c r="O172" s="83"/>
      <c r="P172" s="83"/>
    </row>
    <row r="173" spans="1:16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100"/>
      <c r="M173" s="96"/>
      <c r="N173" s="83"/>
      <c r="O173" s="83"/>
      <c r="P173" s="83"/>
    </row>
    <row r="174" spans="1:16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100"/>
      <c r="M174" s="96"/>
      <c r="N174" s="83"/>
      <c r="O174" s="83"/>
      <c r="P174" s="83"/>
    </row>
    <row r="175" spans="1:16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100"/>
      <c r="M175" s="96"/>
      <c r="N175" s="83"/>
      <c r="O175" s="83"/>
      <c r="P175" s="83"/>
    </row>
    <row r="176" spans="1:16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100"/>
      <c r="M176" s="96"/>
      <c r="N176" s="83"/>
      <c r="O176" s="83"/>
      <c r="P176" s="83"/>
    </row>
    <row r="177" spans="1:16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100"/>
      <c r="M177" s="96"/>
      <c r="N177" s="83"/>
      <c r="O177" s="83"/>
      <c r="P177" s="83"/>
    </row>
    <row r="178" spans="1:16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100"/>
      <c r="M178" s="96"/>
      <c r="N178" s="83"/>
      <c r="O178" s="83"/>
      <c r="P178" s="83"/>
    </row>
    <row r="179" spans="1:16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100"/>
      <c r="M179" s="96"/>
      <c r="N179" s="83"/>
      <c r="O179" s="83"/>
      <c r="P179" s="83"/>
    </row>
    <row r="180" spans="1:16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100"/>
      <c r="M180" s="96"/>
      <c r="N180" s="83"/>
      <c r="O180" s="83"/>
      <c r="P180" s="83"/>
    </row>
    <row r="181" spans="1:16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100"/>
      <c r="M181" s="96"/>
      <c r="N181" s="83"/>
      <c r="O181" s="83"/>
      <c r="P181" s="83"/>
    </row>
    <row r="182" spans="1:16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100"/>
      <c r="M182" s="96"/>
      <c r="N182" s="83"/>
      <c r="O182" s="83"/>
      <c r="P182" s="83"/>
    </row>
    <row r="183" spans="1:16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100"/>
      <c r="M183" s="96"/>
      <c r="N183" s="83"/>
      <c r="O183" s="83"/>
      <c r="P183" s="83"/>
    </row>
    <row r="184" spans="1:16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100"/>
      <c r="M184" s="96"/>
      <c r="N184" s="83"/>
      <c r="O184" s="83"/>
      <c r="P184" s="83"/>
    </row>
    <row r="185" spans="1:16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100"/>
      <c r="M185" s="96"/>
      <c r="N185" s="83"/>
      <c r="O185" s="83"/>
      <c r="P185" s="83"/>
    </row>
    <row r="186" spans="1:16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100"/>
      <c r="M186" s="96"/>
      <c r="N186" s="83"/>
      <c r="O186" s="83"/>
      <c r="P186" s="83"/>
    </row>
    <row r="187" spans="1:16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100"/>
      <c r="M187" s="96"/>
      <c r="N187" s="83"/>
      <c r="O187" s="83"/>
      <c r="P187" s="83"/>
    </row>
    <row r="188" spans="1:16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100"/>
      <c r="M188" s="96"/>
      <c r="N188" s="83"/>
      <c r="O188" s="83"/>
      <c r="P188" s="83"/>
    </row>
    <row r="189" spans="1:16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100"/>
      <c r="M189" s="96"/>
      <c r="N189" s="83"/>
      <c r="O189" s="83"/>
      <c r="P189" s="83"/>
    </row>
    <row r="190" spans="1:16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100"/>
      <c r="M190" s="96"/>
      <c r="N190" s="83"/>
      <c r="O190" s="83"/>
      <c r="P190" s="83"/>
    </row>
    <row r="191" spans="1:16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100"/>
      <c r="M191" s="96"/>
      <c r="N191" s="83"/>
      <c r="O191" s="83"/>
      <c r="P191" s="83"/>
    </row>
    <row r="192" spans="1:16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100"/>
      <c r="M192" s="96"/>
      <c r="N192" s="83"/>
      <c r="O192" s="83"/>
      <c r="P192" s="83"/>
    </row>
    <row r="193" spans="1:16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100"/>
      <c r="M193" s="96"/>
      <c r="N193" s="83"/>
      <c r="O193" s="83"/>
      <c r="P193" s="83"/>
    </row>
    <row r="194" spans="1:16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100"/>
      <c r="M194" s="96"/>
      <c r="N194" s="83"/>
      <c r="O194" s="83"/>
      <c r="P194" s="83"/>
    </row>
    <row r="195" spans="1:16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100"/>
      <c r="M195" s="96"/>
      <c r="N195" s="83"/>
      <c r="O195" s="83"/>
      <c r="P195" s="83"/>
    </row>
    <row r="196" spans="1:16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100"/>
      <c r="M196" s="96"/>
      <c r="N196" s="83"/>
      <c r="O196" s="83"/>
      <c r="P196" s="83"/>
    </row>
    <row r="197" spans="1:16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100"/>
      <c r="M197" s="96"/>
      <c r="N197" s="83"/>
      <c r="O197" s="83"/>
      <c r="P197" s="83"/>
    </row>
    <row r="198" spans="1:16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100"/>
      <c r="M198" s="96"/>
      <c r="N198" s="83"/>
      <c r="O198" s="83"/>
      <c r="P198" s="83"/>
    </row>
    <row r="199" spans="1:16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100"/>
      <c r="M199" s="96"/>
      <c r="N199" s="83"/>
      <c r="O199" s="83"/>
      <c r="P199" s="83"/>
    </row>
    <row r="200" spans="1:16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100"/>
      <c r="M200" s="96"/>
      <c r="N200" s="83"/>
      <c r="O200" s="83"/>
      <c r="P200" s="83"/>
    </row>
    <row r="201" spans="1:16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100"/>
      <c r="M201" s="96"/>
      <c r="N201" s="83"/>
      <c r="O201" s="83"/>
      <c r="P201" s="83"/>
    </row>
    <row r="202" spans="1:16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100"/>
      <c r="M202" s="96"/>
      <c r="N202" s="83"/>
      <c r="O202" s="83"/>
      <c r="P202" s="83"/>
    </row>
    <row r="203" spans="1:16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100"/>
      <c r="M203" s="96"/>
      <c r="N203" s="83"/>
      <c r="O203" s="83"/>
      <c r="P203" s="83"/>
    </row>
    <row r="204" spans="1:16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100"/>
      <c r="M204" s="96"/>
      <c r="N204" s="83"/>
      <c r="O204" s="83"/>
      <c r="P204" s="83"/>
    </row>
    <row r="205" spans="1:16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100"/>
      <c r="M205" s="96"/>
      <c r="N205" s="83"/>
      <c r="O205" s="83"/>
      <c r="P205" s="83"/>
    </row>
    <row r="206" spans="1:16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100"/>
      <c r="M206" s="96"/>
      <c r="N206" s="83"/>
      <c r="O206" s="83"/>
      <c r="P206" s="83"/>
    </row>
    <row r="207" spans="1:16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100"/>
      <c r="M207" s="96"/>
      <c r="N207" s="83"/>
      <c r="O207" s="83"/>
      <c r="P207" s="83"/>
    </row>
    <row r="208" spans="1:16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100"/>
      <c r="M208" s="96"/>
      <c r="N208" s="83"/>
      <c r="O208" s="83"/>
      <c r="P208" s="83"/>
    </row>
    <row r="209" spans="1:16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100"/>
      <c r="M209" s="96"/>
      <c r="N209" s="83"/>
      <c r="O209" s="83"/>
      <c r="P209" s="83"/>
    </row>
    <row r="210" spans="1:16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100"/>
      <c r="M210" s="96"/>
      <c r="N210" s="83"/>
      <c r="O210" s="83"/>
      <c r="P210" s="83"/>
    </row>
    <row r="211" spans="1:16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100"/>
      <c r="M211" s="96"/>
      <c r="N211" s="83"/>
      <c r="O211" s="83"/>
      <c r="P211" s="83"/>
    </row>
    <row r="212" spans="1:16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100"/>
      <c r="M212" s="96"/>
      <c r="N212" s="83"/>
      <c r="O212" s="83"/>
      <c r="P212" s="83"/>
    </row>
    <row r="213" spans="1:16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100"/>
      <c r="M213" s="96"/>
      <c r="N213" s="83"/>
      <c r="O213" s="83"/>
      <c r="P213" s="83"/>
    </row>
    <row r="214" spans="1:16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100"/>
      <c r="M214" s="96"/>
      <c r="N214" s="83"/>
      <c r="O214" s="83"/>
      <c r="P214" s="83"/>
    </row>
    <row r="215" spans="1:16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100"/>
      <c r="M215" s="96"/>
      <c r="N215" s="83"/>
      <c r="O215" s="83"/>
      <c r="P215" s="83"/>
    </row>
    <row r="216" spans="1:16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100"/>
      <c r="M216" s="96"/>
      <c r="N216" s="83"/>
      <c r="O216" s="83"/>
      <c r="P216" s="83"/>
    </row>
    <row r="217" spans="1:16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100"/>
      <c r="M217" s="96"/>
      <c r="N217" s="83"/>
      <c r="O217" s="83"/>
      <c r="P217" s="83"/>
    </row>
    <row r="218" spans="1:16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100"/>
      <c r="M218" s="96"/>
      <c r="N218" s="83"/>
      <c r="O218" s="83"/>
      <c r="P218" s="83"/>
    </row>
    <row r="219" spans="1:16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100"/>
      <c r="M219" s="96"/>
      <c r="N219" s="83"/>
      <c r="O219" s="83"/>
      <c r="P219" s="83"/>
    </row>
    <row r="220" spans="1:16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100"/>
      <c r="M220" s="96"/>
      <c r="N220" s="83"/>
      <c r="O220" s="83"/>
      <c r="P220" s="83"/>
    </row>
    <row r="221" spans="1:16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100"/>
      <c r="M221" s="96"/>
      <c r="N221" s="83"/>
      <c r="O221" s="83"/>
      <c r="P221" s="83"/>
    </row>
    <row r="222" spans="1:16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100"/>
      <c r="M222" s="96"/>
      <c r="N222" s="83"/>
      <c r="O222" s="83"/>
      <c r="P222" s="83"/>
    </row>
    <row r="223" spans="1:16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100"/>
      <c r="M223" s="96"/>
      <c r="N223" s="83"/>
      <c r="O223" s="83"/>
      <c r="P223" s="83"/>
    </row>
    <row r="224" spans="1:16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100"/>
      <c r="M224" s="96"/>
      <c r="N224" s="83"/>
      <c r="O224" s="83"/>
      <c r="P224" s="83"/>
    </row>
    <row r="225" spans="1:16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100"/>
      <c r="M225" s="96"/>
      <c r="N225" s="83"/>
      <c r="O225" s="83"/>
      <c r="P225" s="83"/>
    </row>
    <row r="226" spans="1:16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100"/>
      <c r="M226" s="96"/>
      <c r="N226" s="83"/>
      <c r="O226" s="83"/>
      <c r="P226" s="83"/>
    </row>
    <row r="227" spans="1:16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100"/>
      <c r="M227" s="96"/>
      <c r="N227" s="83"/>
      <c r="O227" s="83"/>
      <c r="P227" s="83"/>
    </row>
    <row r="228" spans="1:16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100"/>
      <c r="M228" s="96"/>
      <c r="N228" s="83"/>
      <c r="O228" s="83"/>
      <c r="P228" s="83"/>
    </row>
    <row r="229" spans="1:16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100"/>
      <c r="M229" s="96"/>
      <c r="N229" s="83"/>
      <c r="O229" s="83"/>
      <c r="P229" s="83"/>
    </row>
    <row r="230" spans="1:16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100"/>
      <c r="M230" s="96"/>
      <c r="N230" s="83"/>
      <c r="O230" s="83"/>
      <c r="P230" s="83"/>
    </row>
    <row r="231" spans="1:16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100"/>
      <c r="M231" s="96"/>
      <c r="N231" s="83"/>
      <c r="O231" s="83"/>
      <c r="P231" s="83"/>
    </row>
    <row r="232" spans="1:16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100"/>
      <c r="M232" s="96"/>
      <c r="N232" s="83"/>
      <c r="O232" s="83"/>
      <c r="P232" s="83"/>
    </row>
    <row r="233" spans="1:16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100"/>
      <c r="M233" s="96"/>
      <c r="N233" s="83"/>
      <c r="O233" s="83"/>
      <c r="P233" s="83"/>
    </row>
    <row r="234" spans="1:16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100"/>
      <c r="M234" s="96"/>
      <c r="N234" s="83"/>
      <c r="O234" s="83"/>
      <c r="P234" s="83"/>
    </row>
    <row r="235" spans="1:16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100"/>
      <c r="M235" s="96"/>
      <c r="N235" s="83"/>
      <c r="O235" s="83"/>
      <c r="P235" s="83"/>
    </row>
    <row r="236" spans="1:16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100"/>
      <c r="M236" s="96"/>
      <c r="N236" s="83"/>
      <c r="O236" s="83"/>
      <c r="P236" s="83"/>
    </row>
    <row r="237" spans="1:16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100"/>
      <c r="M237" s="96"/>
      <c r="N237" s="83"/>
      <c r="O237" s="83"/>
      <c r="P237" s="83"/>
    </row>
    <row r="238" spans="1:16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100"/>
      <c r="M238" s="96"/>
      <c r="N238" s="83"/>
      <c r="O238" s="83"/>
      <c r="P238" s="83"/>
    </row>
    <row r="239" spans="1:16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100"/>
      <c r="M239" s="96"/>
      <c r="N239" s="83"/>
      <c r="O239" s="83"/>
      <c r="P239" s="83"/>
    </row>
    <row r="240" spans="1:16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100"/>
      <c r="M240" s="96"/>
      <c r="N240" s="83"/>
      <c r="O240" s="83"/>
      <c r="P240" s="83"/>
    </row>
    <row r="241" spans="1:16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100"/>
      <c r="M241" s="96"/>
      <c r="N241" s="83"/>
      <c r="O241" s="83"/>
      <c r="P241" s="83"/>
    </row>
    <row r="242" spans="1:16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100"/>
      <c r="M242" s="96"/>
      <c r="N242" s="83"/>
      <c r="O242" s="83"/>
      <c r="P242" s="83"/>
    </row>
    <row r="243" spans="1:16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100"/>
      <c r="M243" s="96"/>
      <c r="N243" s="83"/>
      <c r="O243" s="83"/>
      <c r="P243" s="83"/>
    </row>
    <row r="244" spans="1:16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100"/>
      <c r="M244" s="96"/>
      <c r="N244" s="83"/>
      <c r="O244" s="83"/>
      <c r="P244" s="83"/>
    </row>
    <row r="245" spans="1:16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100"/>
      <c r="M245" s="96"/>
      <c r="N245" s="83"/>
      <c r="O245" s="83"/>
      <c r="P245" s="83"/>
    </row>
    <row r="246" spans="1:16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100"/>
      <c r="M246" s="96"/>
      <c r="N246" s="83"/>
      <c r="O246" s="83"/>
      <c r="P246" s="83"/>
    </row>
    <row r="247" spans="1:16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100"/>
      <c r="M247" s="96"/>
      <c r="N247" s="83"/>
      <c r="O247" s="83"/>
      <c r="P247" s="83"/>
    </row>
    <row r="248" spans="1:16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100"/>
      <c r="M248" s="96"/>
      <c r="N248" s="83"/>
      <c r="O248" s="83"/>
      <c r="P248" s="83"/>
    </row>
    <row r="249" spans="1:16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100"/>
      <c r="M249" s="96"/>
      <c r="N249" s="83"/>
      <c r="O249" s="83"/>
      <c r="P249" s="83"/>
    </row>
    <row r="250" spans="1:16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100"/>
      <c r="M250" s="96"/>
      <c r="N250" s="83"/>
      <c r="O250" s="83"/>
      <c r="P250" s="83"/>
    </row>
    <row r="251" spans="1:16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100"/>
      <c r="M251" s="96"/>
      <c r="N251" s="83"/>
      <c r="O251" s="83"/>
      <c r="P251" s="83"/>
    </row>
    <row r="252" spans="1:16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100"/>
      <c r="M252" s="96"/>
      <c r="N252" s="83"/>
      <c r="O252" s="83"/>
      <c r="P252" s="83"/>
    </row>
    <row r="253" spans="1:16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100"/>
      <c r="M253" s="96"/>
      <c r="N253" s="83"/>
      <c r="O253" s="83"/>
      <c r="P253" s="83"/>
    </row>
    <row r="254" spans="1:16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100"/>
      <c r="M254" s="96"/>
      <c r="N254" s="83"/>
      <c r="O254" s="83"/>
      <c r="P254" s="83"/>
    </row>
    <row r="255" spans="1:16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100"/>
      <c r="M255" s="96"/>
      <c r="N255" s="83"/>
      <c r="O255" s="83"/>
      <c r="P255" s="83"/>
    </row>
    <row r="256" spans="1:16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100"/>
      <c r="M256" s="96"/>
      <c r="N256" s="83"/>
      <c r="O256" s="83"/>
      <c r="P256" s="83"/>
    </row>
    <row r="257" spans="1:16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100"/>
      <c r="M257" s="96"/>
      <c r="N257" s="83"/>
      <c r="O257" s="83"/>
      <c r="P257" s="83"/>
    </row>
    <row r="258" spans="1:16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100"/>
      <c r="M258" s="96"/>
      <c r="N258" s="83"/>
      <c r="O258" s="83"/>
      <c r="P258" s="83"/>
    </row>
    <row r="259" spans="1:16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100"/>
      <c r="M259" s="96"/>
      <c r="N259" s="83"/>
      <c r="O259" s="83"/>
      <c r="P259" s="83"/>
    </row>
    <row r="260" spans="1:16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100"/>
      <c r="M260" s="96"/>
      <c r="N260" s="83"/>
      <c r="O260" s="83"/>
      <c r="P260" s="83"/>
    </row>
    <row r="261" spans="1:16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100"/>
      <c r="M261" s="96"/>
      <c r="N261" s="83"/>
      <c r="O261" s="83"/>
      <c r="P261" s="83"/>
    </row>
    <row r="262" spans="1:16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100"/>
      <c r="M262" s="96"/>
      <c r="N262" s="83"/>
      <c r="O262" s="83"/>
      <c r="P262" s="83"/>
    </row>
    <row r="263" spans="1:16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100"/>
      <c r="M263" s="96"/>
      <c r="N263" s="83"/>
      <c r="O263" s="83"/>
      <c r="P263" s="83"/>
    </row>
    <row r="264" spans="1:16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100"/>
      <c r="M264" s="96"/>
      <c r="N264" s="83"/>
      <c r="O264" s="83"/>
      <c r="P264" s="83"/>
    </row>
    <row r="265" spans="1:16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100"/>
      <c r="M265" s="96"/>
      <c r="N265" s="83"/>
      <c r="O265" s="83"/>
      <c r="P265" s="83"/>
    </row>
    <row r="266" spans="1:16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100"/>
      <c r="M266" s="96"/>
      <c r="N266" s="83"/>
      <c r="O266" s="83"/>
      <c r="P266" s="83"/>
    </row>
    <row r="267" spans="1:16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100"/>
      <c r="M267" s="96"/>
      <c r="N267" s="83"/>
      <c r="O267" s="83"/>
      <c r="P267" s="83"/>
    </row>
    <row r="268" spans="1:16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100"/>
      <c r="M268" s="96"/>
      <c r="N268" s="83"/>
      <c r="O268" s="83"/>
      <c r="P268" s="83"/>
    </row>
    <row r="269" spans="1:16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100"/>
      <c r="M269" s="96"/>
      <c r="N269" s="83"/>
      <c r="O269" s="83"/>
      <c r="P269" s="83"/>
    </row>
    <row r="270" spans="1:16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100"/>
      <c r="M270" s="96"/>
      <c r="N270" s="83"/>
      <c r="O270" s="83"/>
      <c r="P270" s="83"/>
    </row>
    <row r="271" spans="1:16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100"/>
      <c r="M271" s="96"/>
      <c r="N271" s="83"/>
      <c r="O271" s="83"/>
      <c r="P271" s="83"/>
    </row>
    <row r="272" spans="1:16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100"/>
      <c r="M272" s="96"/>
      <c r="N272" s="83"/>
      <c r="O272" s="83"/>
      <c r="P272" s="83"/>
    </row>
    <row r="273" spans="1:16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100"/>
      <c r="M273" s="96"/>
      <c r="N273" s="83"/>
      <c r="O273" s="83"/>
      <c r="P273" s="83"/>
    </row>
    <row r="274" spans="1:16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100"/>
      <c r="M274" s="96"/>
      <c r="N274" s="83"/>
      <c r="O274" s="83"/>
      <c r="P274" s="83"/>
    </row>
    <row r="275" spans="1:16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100"/>
      <c r="M275" s="96"/>
      <c r="N275" s="83"/>
      <c r="O275" s="83"/>
      <c r="P275" s="83"/>
    </row>
    <row r="276" spans="1:16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100"/>
      <c r="M276" s="96"/>
      <c r="N276" s="83"/>
      <c r="O276" s="83"/>
      <c r="P276" s="83"/>
    </row>
    <row r="277" spans="1:16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100"/>
      <c r="M277" s="96"/>
      <c r="N277" s="83"/>
      <c r="O277" s="83"/>
      <c r="P277" s="83"/>
    </row>
    <row r="278" spans="1:16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100"/>
      <c r="M278" s="96"/>
      <c r="N278" s="83"/>
      <c r="O278" s="83"/>
      <c r="P278" s="83"/>
    </row>
    <row r="279" spans="1:16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100"/>
      <c r="M279" s="96"/>
      <c r="N279" s="83"/>
      <c r="O279" s="83"/>
      <c r="P279" s="83"/>
    </row>
    <row r="280" spans="1:1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100"/>
      <c r="M280" s="96"/>
      <c r="N280" s="83"/>
      <c r="O280" s="83"/>
      <c r="P280" s="83"/>
    </row>
    <row r="281" spans="1:1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100"/>
      <c r="M281" s="96"/>
      <c r="N281" s="83"/>
      <c r="O281" s="83"/>
      <c r="P281" s="83"/>
    </row>
    <row r="282" spans="1:1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100"/>
      <c r="M282" s="96"/>
      <c r="N282" s="83"/>
      <c r="O282" s="83"/>
      <c r="P282" s="83"/>
    </row>
    <row r="283" spans="1:16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100"/>
      <c r="M283" s="96"/>
      <c r="N283" s="83"/>
      <c r="O283" s="83"/>
      <c r="P283" s="83"/>
    </row>
    <row r="284" spans="1:16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100"/>
      <c r="M284" s="96"/>
      <c r="N284" s="83"/>
      <c r="O284" s="83"/>
      <c r="P284" s="83"/>
    </row>
    <row r="285" spans="1:16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100"/>
      <c r="M285" s="96"/>
      <c r="N285" s="83"/>
      <c r="O285" s="83"/>
      <c r="P285" s="83"/>
    </row>
    <row r="286" spans="1:16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100"/>
      <c r="M286" s="96"/>
      <c r="N286" s="83"/>
      <c r="O286" s="83"/>
      <c r="P286" s="83"/>
    </row>
    <row r="287" spans="1:16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100"/>
      <c r="M287" s="96"/>
      <c r="N287" s="83"/>
      <c r="O287" s="83"/>
      <c r="P287" s="83"/>
    </row>
    <row r="288" spans="1:16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100"/>
      <c r="M288" s="96"/>
      <c r="N288" s="83"/>
      <c r="O288" s="83"/>
      <c r="P288" s="83"/>
    </row>
    <row r="289" spans="1:16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100"/>
      <c r="M289" s="96"/>
      <c r="N289" s="83"/>
      <c r="O289" s="83"/>
      <c r="P289" s="83"/>
    </row>
    <row r="290" spans="1:16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100"/>
      <c r="M290" s="96"/>
      <c r="N290" s="83"/>
      <c r="O290" s="83"/>
      <c r="P290" s="83"/>
    </row>
    <row r="291" spans="1:16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100"/>
      <c r="M291" s="96"/>
      <c r="N291" s="83"/>
      <c r="O291" s="83"/>
      <c r="P291" s="83"/>
    </row>
    <row r="292" spans="1:16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100"/>
      <c r="M292" s="96"/>
      <c r="N292" s="83"/>
      <c r="O292" s="83"/>
      <c r="P292" s="83"/>
    </row>
    <row r="293" spans="1:16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100"/>
      <c r="M293" s="96"/>
      <c r="N293" s="83"/>
      <c r="O293" s="83"/>
      <c r="P293" s="83"/>
    </row>
    <row r="294" spans="1:16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100"/>
      <c r="M294" s="96"/>
      <c r="N294" s="83"/>
      <c r="O294" s="83"/>
      <c r="P294" s="83"/>
    </row>
    <row r="295" spans="1:16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100"/>
      <c r="M295" s="96"/>
      <c r="N295" s="83"/>
      <c r="O295" s="83"/>
      <c r="P295" s="83"/>
    </row>
    <row r="296" spans="1:16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100"/>
      <c r="M296" s="96"/>
      <c r="N296" s="83"/>
      <c r="O296" s="83"/>
      <c r="P296" s="83"/>
    </row>
    <row r="297" spans="1:16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100"/>
      <c r="M297" s="96"/>
      <c r="N297" s="83"/>
      <c r="O297" s="83"/>
      <c r="P297" s="83"/>
    </row>
    <row r="298" spans="1:16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100"/>
      <c r="M298" s="96"/>
      <c r="N298" s="83"/>
      <c r="O298" s="83"/>
      <c r="P298" s="83"/>
    </row>
    <row r="299" spans="1:16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100"/>
      <c r="M299" s="96"/>
      <c r="N299" s="83"/>
      <c r="O299" s="83"/>
      <c r="P299" s="83"/>
    </row>
    <row r="300" spans="1:16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100"/>
      <c r="M300" s="96"/>
      <c r="N300" s="83"/>
      <c r="O300" s="83"/>
      <c r="P300" s="83"/>
    </row>
    <row r="301" spans="1:16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100"/>
      <c r="M301" s="96"/>
      <c r="N301" s="83"/>
      <c r="O301" s="83"/>
      <c r="P301" s="83"/>
    </row>
    <row r="302" spans="1:16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100"/>
      <c r="M302" s="96"/>
      <c r="N302" s="83"/>
      <c r="O302" s="83"/>
      <c r="P302" s="83"/>
    </row>
    <row r="303" spans="1:16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100"/>
      <c r="M303" s="96"/>
      <c r="N303" s="83"/>
      <c r="O303" s="83"/>
      <c r="P303" s="83"/>
    </row>
    <row r="304" spans="1:16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100"/>
      <c r="M304" s="96"/>
      <c r="N304" s="83"/>
      <c r="O304" s="83"/>
      <c r="P304" s="83"/>
    </row>
    <row r="305" spans="1:16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100"/>
      <c r="M305" s="96"/>
      <c r="N305" s="83"/>
      <c r="O305" s="83"/>
      <c r="P305" s="83"/>
    </row>
    <row r="306" spans="1:16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100"/>
      <c r="M306" s="96"/>
      <c r="N306" s="83"/>
      <c r="O306" s="83"/>
      <c r="P306" s="83"/>
    </row>
    <row r="307" spans="1:16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100"/>
      <c r="M307" s="96"/>
      <c r="N307" s="83"/>
      <c r="O307" s="83"/>
      <c r="P307" s="83"/>
    </row>
    <row r="308" spans="1:16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100"/>
      <c r="M308" s="96"/>
      <c r="N308" s="83"/>
      <c r="O308" s="83"/>
      <c r="P308" s="83"/>
    </row>
    <row r="309" spans="1:16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100"/>
      <c r="M309" s="96"/>
      <c r="N309" s="83"/>
      <c r="O309" s="83"/>
      <c r="P309" s="83"/>
    </row>
    <row r="310" spans="1:16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100"/>
      <c r="M310" s="96"/>
      <c r="N310" s="83"/>
      <c r="O310" s="83"/>
      <c r="P310" s="83"/>
    </row>
    <row r="311" spans="1:16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100"/>
      <c r="M311" s="96"/>
      <c r="N311" s="83"/>
      <c r="O311" s="83"/>
      <c r="P311" s="83"/>
    </row>
    <row r="312" spans="1:16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100"/>
      <c r="M312" s="96"/>
      <c r="N312" s="83"/>
      <c r="O312" s="83"/>
      <c r="P312" s="83"/>
    </row>
    <row r="313" spans="1:16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100"/>
      <c r="M313" s="96"/>
      <c r="N313" s="83"/>
      <c r="O313" s="83"/>
      <c r="P313" s="83"/>
    </row>
    <row r="314" spans="1:16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100"/>
      <c r="M314" s="96"/>
      <c r="N314" s="83"/>
      <c r="O314" s="83"/>
      <c r="P314" s="83"/>
    </row>
    <row r="315" spans="1:16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100"/>
      <c r="M315" s="96"/>
      <c r="N315" s="83"/>
      <c r="O315" s="83"/>
      <c r="P315" s="83"/>
    </row>
    <row r="316" spans="1:16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100"/>
      <c r="M316" s="96"/>
      <c r="N316" s="83"/>
      <c r="O316" s="83"/>
      <c r="P316" s="83"/>
    </row>
    <row r="317" spans="1:16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100"/>
      <c r="M317" s="96"/>
      <c r="N317" s="83"/>
      <c r="O317" s="83"/>
      <c r="P317" s="83"/>
    </row>
    <row r="318" spans="1:16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100"/>
      <c r="M318" s="96"/>
      <c r="N318" s="83"/>
      <c r="O318" s="83"/>
      <c r="P318" s="83"/>
    </row>
    <row r="319" spans="1:16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100"/>
      <c r="M319" s="96"/>
      <c r="N319" s="83"/>
      <c r="O319" s="83"/>
      <c r="P319" s="83"/>
    </row>
    <row r="320" spans="1:16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100"/>
      <c r="M320" s="96"/>
      <c r="N320" s="83"/>
      <c r="O320" s="83"/>
      <c r="P320" s="83"/>
    </row>
    <row r="321" spans="1:16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100"/>
      <c r="M321" s="96"/>
      <c r="N321" s="83"/>
      <c r="O321" s="83"/>
      <c r="P321" s="83"/>
    </row>
    <row r="322" spans="1:16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100"/>
      <c r="M322" s="96"/>
      <c r="N322" s="83"/>
      <c r="O322" s="83"/>
      <c r="P322" s="83"/>
    </row>
    <row r="323" spans="1:16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100"/>
      <c r="M323" s="96"/>
      <c r="N323" s="83"/>
      <c r="O323" s="83"/>
      <c r="P323" s="83"/>
    </row>
    <row r="324" spans="1:16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100"/>
      <c r="M324" s="96"/>
      <c r="N324" s="83"/>
      <c r="O324" s="83"/>
      <c r="P324" s="83"/>
    </row>
    <row r="325" spans="1:16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100"/>
      <c r="M325" s="96"/>
      <c r="N325" s="83"/>
      <c r="O325" s="83"/>
      <c r="P325" s="83"/>
    </row>
    <row r="326" spans="1:16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100"/>
      <c r="M326" s="96"/>
      <c r="N326" s="83"/>
      <c r="O326" s="83"/>
      <c r="P326" s="83"/>
    </row>
    <row r="327" spans="1:16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100"/>
      <c r="M327" s="96"/>
      <c r="N327" s="83"/>
      <c r="O327" s="83"/>
      <c r="P327" s="83"/>
    </row>
    <row r="328" spans="1:16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100"/>
      <c r="M328" s="96"/>
      <c r="N328" s="83"/>
      <c r="O328" s="83"/>
      <c r="P328" s="83"/>
    </row>
    <row r="329" spans="1:16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100"/>
      <c r="M329" s="96"/>
      <c r="N329" s="83"/>
      <c r="O329" s="83"/>
      <c r="P329" s="83"/>
    </row>
    <row r="330" spans="1:16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100"/>
      <c r="M330" s="96"/>
      <c r="N330" s="83"/>
      <c r="O330" s="83"/>
      <c r="P330" s="83"/>
    </row>
    <row r="331" spans="1:16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100"/>
      <c r="M331" s="96"/>
      <c r="N331" s="83"/>
      <c r="O331" s="83"/>
      <c r="P331" s="83"/>
    </row>
    <row r="332" spans="1:16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100"/>
      <c r="M332" s="96"/>
      <c r="N332" s="83"/>
      <c r="O332" s="83"/>
      <c r="P332" s="83"/>
    </row>
    <row r="333" spans="1:16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100"/>
      <c r="M333" s="96"/>
      <c r="N333" s="83"/>
      <c r="O333" s="83"/>
      <c r="P333" s="83"/>
    </row>
    <row r="334" spans="1:16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100"/>
      <c r="M334" s="96"/>
      <c r="N334" s="83"/>
      <c r="O334" s="83"/>
      <c r="P334" s="83"/>
    </row>
    <row r="335" spans="1:16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100"/>
      <c r="M335" s="96"/>
      <c r="N335" s="83"/>
      <c r="O335" s="83"/>
      <c r="P335" s="83"/>
    </row>
    <row r="336" spans="1:16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100"/>
      <c r="M336" s="96"/>
      <c r="N336" s="83"/>
      <c r="O336" s="83"/>
      <c r="P336" s="83"/>
    </row>
    <row r="337" spans="1:16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100"/>
      <c r="M337" s="96"/>
      <c r="N337" s="83"/>
      <c r="O337" s="83"/>
      <c r="P337" s="83"/>
    </row>
    <row r="338" spans="1:16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100"/>
      <c r="M338" s="96"/>
      <c r="N338" s="83"/>
      <c r="O338" s="83"/>
      <c r="P338" s="83"/>
    </row>
    <row r="339" spans="1:16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100"/>
      <c r="M339" s="96"/>
      <c r="N339" s="83"/>
      <c r="O339" s="83"/>
      <c r="P339" s="83"/>
    </row>
    <row r="340" spans="1:16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100"/>
      <c r="M340" s="96"/>
      <c r="N340" s="83"/>
      <c r="O340" s="83"/>
      <c r="P340" s="83"/>
    </row>
    <row r="341" spans="1:16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100"/>
      <c r="M341" s="96"/>
      <c r="N341" s="83"/>
      <c r="O341" s="83"/>
      <c r="P341" s="83"/>
    </row>
    <row r="342" spans="1:16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100"/>
      <c r="M342" s="96"/>
      <c r="N342" s="83"/>
      <c r="O342" s="83"/>
      <c r="P342" s="83"/>
    </row>
    <row r="343" spans="1:16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100"/>
      <c r="M343" s="96"/>
      <c r="N343" s="83"/>
      <c r="O343" s="83"/>
      <c r="P343" s="83"/>
    </row>
    <row r="344" spans="1:16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100"/>
      <c r="M344" s="96"/>
      <c r="N344" s="83"/>
      <c r="O344" s="83"/>
      <c r="P344" s="83"/>
    </row>
    <row r="345" spans="1:16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100"/>
      <c r="M345" s="96"/>
      <c r="N345" s="83"/>
      <c r="O345" s="83"/>
      <c r="P345" s="83"/>
    </row>
    <row r="346" spans="1:16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100"/>
      <c r="M346" s="96"/>
      <c r="N346" s="83"/>
      <c r="O346" s="83"/>
      <c r="P346" s="83"/>
    </row>
    <row r="347" spans="1:16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100"/>
      <c r="M347" s="96"/>
      <c r="N347" s="83"/>
      <c r="O347" s="83"/>
      <c r="P347" s="83"/>
    </row>
    <row r="348" spans="1:16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100"/>
      <c r="M348" s="96"/>
      <c r="N348" s="83"/>
      <c r="O348" s="83"/>
      <c r="P348" s="83"/>
    </row>
    <row r="349" spans="1:16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100"/>
      <c r="M349" s="96"/>
      <c r="N349" s="83"/>
      <c r="O349" s="83"/>
      <c r="P349" s="83"/>
    </row>
    <row r="350" spans="1:16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100"/>
      <c r="M350" s="96"/>
      <c r="N350" s="83"/>
      <c r="O350" s="83"/>
      <c r="P350" s="83"/>
    </row>
    <row r="351" spans="1:16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100"/>
      <c r="M351" s="96"/>
      <c r="N351" s="83"/>
      <c r="O351" s="83"/>
      <c r="P351" s="83"/>
    </row>
    <row r="352" spans="1:16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100"/>
      <c r="M352" s="96"/>
      <c r="N352" s="83"/>
      <c r="O352" s="83"/>
      <c r="P352" s="83"/>
    </row>
    <row r="353" spans="1:16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100"/>
      <c r="M353" s="96"/>
      <c r="N353" s="83"/>
      <c r="O353" s="83"/>
      <c r="P353" s="83"/>
    </row>
    <row r="354" spans="1:16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100"/>
      <c r="M354" s="96"/>
      <c r="N354" s="83"/>
      <c r="O354" s="83"/>
      <c r="P354" s="83"/>
    </row>
    <row r="355" spans="1:16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100"/>
      <c r="M355" s="96"/>
      <c r="N355" s="83"/>
      <c r="O355" s="83"/>
      <c r="P355" s="83"/>
    </row>
    <row r="356" spans="1:16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100"/>
      <c r="M356" s="96"/>
      <c r="N356" s="83"/>
      <c r="O356" s="83"/>
      <c r="P356" s="83"/>
    </row>
    <row r="357" spans="1:16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100"/>
      <c r="M357" s="96"/>
      <c r="N357" s="83"/>
      <c r="O357" s="83"/>
      <c r="P357" s="83"/>
    </row>
    <row r="358" spans="1:16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100"/>
      <c r="M358" s="96"/>
      <c r="N358" s="83"/>
      <c r="O358" s="83"/>
      <c r="P358" s="83"/>
    </row>
    <row r="359" spans="1:16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100"/>
      <c r="M359" s="96"/>
      <c r="N359" s="83"/>
      <c r="O359" s="83"/>
      <c r="P359" s="83"/>
    </row>
    <row r="360" spans="1:16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100"/>
      <c r="M360" s="96"/>
      <c r="N360" s="83"/>
      <c r="O360" s="83"/>
      <c r="P360" s="83"/>
    </row>
    <row r="361" spans="1:16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100"/>
      <c r="M361" s="96"/>
      <c r="N361" s="83"/>
      <c r="O361" s="83"/>
      <c r="P361" s="83"/>
    </row>
    <row r="362" spans="1:16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100"/>
      <c r="M362" s="96"/>
      <c r="N362" s="83"/>
      <c r="O362" s="83"/>
      <c r="P362" s="83"/>
    </row>
    <row r="363" spans="1:16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100"/>
      <c r="M363" s="96"/>
      <c r="N363" s="83"/>
      <c r="O363" s="83"/>
      <c r="P363" s="83"/>
    </row>
    <row r="364" spans="1:16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100"/>
      <c r="M364" s="96"/>
      <c r="N364" s="83"/>
      <c r="O364" s="83"/>
      <c r="P364" s="83"/>
    </row>
    <row r="365" spans="1:16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100"/>
      <c r="M365" s="96"/>
      <c r="N365" s="83"/>
      <c r="O365" s="83"/>
      <c r="P365" s="83"/>
    </row>
    <row r="366" spans="1:16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100"/>
      <c r="M366" s="96"/>
      <c r="N366" s="83"/>
      <c r="O366" s="83"/>
      <c r="P366" s="83"/>
    </row>
    <row r="367" spans="1:16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100"/>
      <c r="M367" s="96"/>
      <c r="N367" s="83"/>
      <c r="O367" s="83"/>
      <c r="P367" s="83"/>
    </row>
    <row r="368" spans="1:16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100"/>
      <c r="M368" s="96"/>
      <c r="N368" s="83"/>
      <c r="O368" s="83"/>
      <c r="P368" s="83"/>
    </row>
    <row r="369" spans="1:16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100"/>
      <c r="M369" s="96"/>
      <c r="N369" s="83"/>
      <c r="O369" s="83"/>
      <c r="P369" s="83"/>
    </row>
    <row r="370" spans="1:16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100"/>
      <c r="M370" s="96"/>
      <c r="N370" s="83"/>
      <c r="O370" s="83"/>
      <c r="P370" s="83"/>
    </row>
    <row r="371" spans="1:16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100"/>
      <c r="M371" s="96"/>
      <c r="N371" s="83"/>
      <c r="O371" s="83"/>
      <c r="P371" s="83"/>
    </row>
    <row r="372" spans="1:16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100"/>
      <c r="M372" s="96"/>
      <c r="N372" s="83"/>
      <c r="O372" s="83"/>
      <c r="P372" s="83"/>
    </row>
    <row r="373" spans="1:16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100"/>
      <c r="M373" s="96"/>
      <c r="N373" s="83"/>
      <c r="O373" s="83"/>
      <c r="P373" s="83"/>
    </row>
    <row r="374" spans="1:16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100"/>
      <c r="M374" s="96"/>
      <c r="N374" s="83"/>
      <c r="O374" s="83"/>
      <c r="P374" s="83"/>
    </row>
    <row r="375" spans="1:16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100"/>
      <c r="M375" s="96"/>
      <c r="N375" s="83"/>
      <c r="O375" s="83"/>
      <c r="P375" s="83"/>
    </row>
    <row r="376" spans="1:16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100"/>
      <c r="M376" s="96"/>
      <c r="N376" s="83"/>
      <c r="O376" s="83"/>
      <c r="P376" s="83"/>
    </row>
    <row r="377" spans="1:16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100"/>
      <c r="M377" s="96"/>
      <c r="N377" s="83"/>
      <c r="O377" s="83"/>
      <c r="P377" s="83"/>
    </row>
    <row r="378" spans="1:16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100"/>
      <c r="M378" s="96"/>
      <c r="N378" s="83"/>
      <c r="O378" s="83"/>
      <c r="P378" s="83"/>
    </row>
    <row r="379" spans="1:16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100"/>
      <c r="M379" s="96"/>
      <c r="N379" s="83"/>
      <c r="O379" s="83"/>
      <c r="P379" s="83"/>
    </row>
    <row r="380" spans="1:16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100"/>
      <c r="M380" s="96"/>
      <c r="N380" s="83"/>
      <c r="O380" s="83"/>
      <c r="P380" s="83"/>
    </row>
    <row r="381" spans="1:16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100"/>
      <c r="M381" s="96"/>
      <c r="N381" s="83"/>
      <c r="O381" s="83"/>
      <c r="P381" s="83"/>
    </row>
    <row r="382" spans="1:16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100"/>
      <c r="M382" s="96"/>
      <c r="N382" s="83"/>
      <c r="O382" s="83"/>
      <c r="P382" s="83"/>
    </row>
    <row r="383" spans="1:16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100"/>
      <c r="M383" s="96"/>
      <c r="N383" s="83"/>
      <c r="O383" s="83"/>
      <c r="P383" s="83"/>
    </row>
    <row r="384" spans="1:16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100"/>
      <c r="M384" s="96"/>
      <c r="N384" s="83"/>
      <c r="O384" s="83"/>
      <c r="P384" s="83"/>
    </row>
    <row r="385" spans="1:16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100"/>
      <c r="M385" s="96"/>
      <c r="N385" s="83"/>
      <c r="O385" s="83"/>
      <c r="P385" s="83"/>
    </row>
    <row r="386" spans="1:16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100"/>
      <c r="M386" s="96"/>
      <c r="N386" s="83"/>
      <c r="O386" s="83"/>
      <c r="P386" s="83"/>
    </row>
    <row r="387" spans="1:16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100"/>
      <c r="M387" s="96"/>
      <c r="N387" s="83"/>
      <c r="O387" s="83"/>
      <c r="P387" s="83"/>
    </row>
    <row r="388" spans="1:16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100"/>
      <c r="M388" s="96"/>
      <c r="N388" s="83"/>
      <c r="O388" s="83"/>
      <c r="P388" s="83"/>
    </row>
    <row r="389" spans="1:16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100"/>
      <c r="M389" s="96"/>
      <c r="N389" s="83"/>
      <c r="O389" s="83"/>
      <c r="P389" s="83"/>
    </row>
    <row r="390" spans="1:16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100"/>
      <c r="M390" s="96"/>
      <c r="N390" s="83"/>
      <c r="O390" s="83"/>
      <c r="P390" s="83"/>
    </row>
    <row r="391" spans="1:16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100"/>
      <c r="M391" s="96"/>
      <c r="N391" s="83"/>
      <c r="O391" s="83"/>
      <c r="P391" s="83"/>
    </row>
    <row r="392" spans="1:16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100"/>
      <c r="M392" s="96"/>
      <c r="N392" s="83"/>
      <c r="O392" s="83"/>
      <c r="P392" s="83"/>
    </row>
    <row r="393" spans="1:16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100"/>
      <c r="M393" s="96"/>
      <c r="N393" s="83"/>
      <c r="O393" s="83"/>
      <c r="P393" s="83"/>
    </row>
    <row r="394" spans="1:16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100"/>
      <c r="M394" s="96"/>
      <c r="N394" s="83"/>
      <c r="O394" s="83"/>
      <c r="P394" s="83"/>
    </row>
    <row r="395" spans="1:16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100"/>
      <c r="M395" s="96"/>
      <c r="N395" s="83"/>
      <c r="O395" s="83"/>
      <c r="P395" s="83"/>
    </row>
    <row r="396" spans="1:16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100"/>
      <c r="M396" s="96"/>
      <c r="N396" s="83"/>
      <c r="O396" s="83"/>
      <c r="P396" s="83"/>
    </row>
    <row r="397" spans="1:16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100"/>
      <c r="M397" s="96"/>
      <c r="N397" s="83"/>
      <c r="O397" s="83"/>
      <c r="P397" s="83"/>
    </row>
    <row r="398" spans="1:16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100"/>
      <c r="M398" s="96"/>
      <c r="N398" s="83"/>
      <c r="O398" s="83"/>
      <c r="P398" s="83"/>
    </row>
    <row r="399" spans="1:16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100"/>
      <c r="M399" s="96"/>
      <c r="N399" s="83"/>
      <c r="O399" s="83"/>
      <c r="P399" s="83"/>
    </row>
    <row r="400" spans="1:16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100"/>
      <c r="M400" s="96"/>
      <c r="N400" s="83"/>
      <c r="O400" s="83"/>
      <c r="P400" s="83"/>
    </row>
    <row r="401" spans="1:16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100"/>
      <c r="M401" s="96"/>
      <c r="N401" s="83"/>
      <c r="O401" s="83"/>
      <c r="P401" s="83"/>
    </row>
    <row r="402" spans="1:16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100"/>
      <c r="M402" s="96"/>
      <c r="N402" s="83"/>
      <c r="O402" s="83"/>
      <c r="P402" s="83"/>
    </row>
    <row r="403" spans="1:16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100"/>
      <c r="M403" s="96"/>
      <c r="N403" s="83"/>
      <c r="O403" s="83"/>
      <c r="P403" s="83"/>
    </row>
    <row r="404" spans="1:16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100"/>
      <c r="M404" s="96"/>
      <c r="N404" s="83"/>
      <c r="O404" s="83"/>
      <c r="P404" s="83"/>
    </row>
  </sheetData>
  <sheetProtection formatRows="0"/>
  <mergeCells count="111">
    <mergeCell ref="H95:I95"/>
    <mergeCell ref="D86:G86"/>
    <mergeCell ref="C89:G89"/>
    <mergeCell ref="A89:B89"/>
    <mergeCell ref="I60:J61"/>
    <mergeCell ref="D112:G112"/>
    <mergeCell ref="D110:H110"/>
    <mergeCell ref="D84:G84"/>
    <mergeCell ref="D85:G85"/>
    <mergeCell ref="D109:G109"/>
    <mergeCell ref="C95:E95"/>
    <mergeCell ref="I36:J36"/>
    <mergeCell ref="A91:J91"/>
    <mergeCell ref="C93:H93"/>
    <mergeCell ref="I65:J65"/>
    <mergeCell ref="C65:E65"/>
    <mergeCell ref="G65:H65"/>
    <mergeCell ref="D80:G80"/>
    <mergeCell ref="D81:H81"/>
    <mergeCell ref="D83:G83"/>
    <mergeCell ref="I88:J88"/>
    <mergeCell ref="A33:J33"/>
    <mergeCell ref="D23:H23"/>
    <mergeCell ref="D25:G25"/>
    <mergeCell ref="D26:G26"/>
    <mergeCell ref="D51:G51"/>
    <mergeCell ref="C36:E36"/>
    <mergeCell ref="C35:H35"/>
    <mergeCell ref="H37:I37"/>
    <mergeCell ref="G36:H36"/>
    <mergeCell ref="C37:E37"/>
    <mergeCell ref="I6:J6"/>
    <mergeCell ref="C5:G5"/>
    <mergeCell ref="C2:H2"/>
    <mergeCell ref="M10:M12"/>
    <mergeCell ref="M2:M3"/>
    <mergeCell ref="M4:M6"/>
    <mergeCell ref="L1:L21"/>
    <mergeCell ref="G6:H6"/>
    <mergeCell ref="H5:I5"/>
    <mergeCell ref="M7:M9"/>
    <mergeCell ref="A1:B1"/>
    <mergeCell ref="A31:B31"/>
    <mergeCell ref="I1:J2"/>
    <mergeCell ref="C1:G1"/>
    <mergeCell ref="A3:J3"/>
    <mergeCell ref="C6:E6"/>
    <mergeCell ref="H7:I7"/>
    <mergeCell ref="I30:J30"/>
    <mergeCell ref="I31:J32"/>
    <mergeCell ref="C7:E7"/>
    <mergeCell ref="I94:J94"/>
    <mergeCell ref="C94:E94"/>
    <mergeCell ref="D56:G56"/>
    <mergeCell ref="C61:H61"/>
    <mergeCell ref="A62:J62"/>
    <mergeCell ref="C64:H64"/>
    <mergeCell ref="A60:B60"/>
    <mergeCell ref="D58:G58"/>
    <mergeCell ref="G94:H94"/>
    <mergeCell ref="C90:H90"/>
    <mergeCell ref="I59:J59"/>
    <mergeCell ref="D52:H52"/>
    <mergeCell ref="D87:G87"/>
    <mergeCell ref="I89:J90"/>
    <mergeCell ref="D54:G54"/>
    <mergeCell ref="D55:G55"/>
    <mergeCell ref="D53:G53"/>
    <mergeCell ref="C66:E66"/>
    <mergeCell ref="H66:I66"/>
    <mergeCell ref="D82:G82"/>
    <mergeCell ref="H124:I124"/>
    <mergeCell ref="C32:H32"/>
    <mergeCell ref="D27:G27"/>
    <mergeCell ref="D22:G22"/>
    <mergeCell ref="C31:G31"/>
    <mergeCell ref="D24:G24"/>
    <mergeCell ref="D29:G29"/>
    <mergeCell ref="D28:G28"/>
    <mergeCell ref="D114:G114"/>
    <mergeCell ref="D115:G115"/>
    <mergeCell ref="I146:J146"/>
    <mergeCell ref="C4:E4"/>
    <mergeCell ref="C34:E34"/>
    <mergeCell ref="C63:E63"/>
    <mergeCell ref="C92:E92"/>
    <mergeCell ref="C121:E121"/>
    <mergeCell ref="C118:G118"/>
    <mergeCell ref="D57:G57"/>
    <mergeCell ref="D116:G116"/>
    <mergeCell ref="D140:G140"/>
    <mergeCell ref="D145:G145"/>
    <mergeCell ref="D113:G113"/>
    <mergeCell ref="D111:G111"/>
    <mergeCell ref="C60:G60"/>
    <mergeCell ref="D143:G143"/>
    <mergeCell ref="D141:G141"/>
    <mergeCell ref="D142:G142"/>
    <mergeCell ref="G123:H123"/>
    <mergeCell ref="C123:E123"/>
    <mergeCell ref="C122:H122"/>
    <mergeCell ref="I118:J119"/>
    <mergeCell ref="C119:H119"/>
    <mergeCell ref="I117:J117"/>
    <mergeCell ref="D144:G144"/>
    <mergeCell ref="A120:J120"/>
    <mergeCell ref="D138:G138"/>
    <mergeCell ref="D139:H139"/>
    <mergeCell ref="I123:J123"/>
    <mergeCell ref="A118:B118"/>
    <mergeCell ref="C124:E124"/>
  </mergeCells>
  <phoneticPr fontId="19" type="noConversion"/>
  <pageMargins left="0.14000000000000001" right="0.12" top="0.28999999999999998" bottom="0.12" header="0.12" footer="0.12"/>
  <pageSetup paperSize="9" scale="80" fitToHeight="0" orientation="landscape" horizontalDpi="4294967294" verticalDpi="4294967294" r:id="rId1"/>
  <rowBreaks count="4" manualBreakCount="4">
    <brk id="30" max="8" man="1"/>
    <brk id="59" max="8" man="1"/>
    <brk id="88" max="8" man="1"/>
    <brk id="117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92D050"/>
  </sheetPr>
  <dimension ref="A1:L186"/>
  <sheetViews>
    <sheetView zoomScale="80" zoomScaleNormal="80" workbookViewId="0">
      <selection activeCell="S9" sqref="S9"/>
    </sheetView>
  </sheetViews>
  <sheetFormatPr defaultColWidth="8.85546875" defaultRowHeight="15"/>
  <cols>
    <col min="1" max="1" width="3.5703125" style="44" customWidth="1"/>
    <col min="2" max="2" width="34.5703125" style="49" customWidth="1"/>
    <col min="3" max="3" width="6.42578125" style="44" customWidth="1"/>
    <col min="4" max="4" width="5.5703125" style="44" customWidth="1"/>
    <col min="5" max="11" width="5.5703125" style="43" customWidth="1"/>
    <col min="12" max="12" width="13.42578125" style="43" customWidth="1"/>
    <col min="13" max="16384" width="8.85546875" style="43"/>
  </cols>
  <sheetData>
    <row r="1" spans="1:12" ht="20.100000000000001" customHeight="1">
      <c r="A1" s="228" t="s">
        <v>26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30" customHeight="1">
      <c r="A2" s="229" t="str">
        <f>'Рабочее поле'!B6</f>
        <v>Первенство Томской области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>
      <c r="B3" s="60" t="str">
        <f>'Рабочее поле'!B7</f>
        <v>08 октября 2016 г.</v>
      </c>
      <c r="C3" s="230" t="str">
        <f>'Рабочее поле'!B8</f>
        <v>г.Томск</v>
      </c>
      <c r="D3" s="230"/>
      <c r="E3" s="230"/>
      <c r="F3" s="230"/>
      <c r="G3" s="231">
        <f>'Рабочее поле'!C8</f>
        <v>0</v>
      </c>
      <c r="H3" s="231"/>
      <c r="I3" s="231"/>
      <c r="J3" s="231"/>
      <c r="K3" s="231"/>
      <c r="L3" s="231"/>
    </row>
    <row r="4" spans="1:12" s="47" customFormat="1" ht="33.75">
      <c r="A4" s="45" t="s">
        <v>15</v>
      </c>
      <c r="B4" s="45" t="s">
        <v>27</v>
      </c>
      <c r="C4" s="45" t="s">
        <v>45</v>
      </c>
      <c r="D4" s="46" t="s">
        <v>28</v>
      </c>
      <c r="E4" s="46" t="s">
        <v>29</v>
      </c>
      <c r="F4" s="46" t="s">
        <v>30</v>
      </c>
      <c r="G4" s="46" t="s">
        <v>31</v>
      </c>
      <c r="H4" s="46" t="s">
        <v>32</v>
      </c>
      <c r="I4" s="46" t="s">
        <v>57</v>
      </c>
      <c r="J4" s="46" t="s">
        <v>58</v>
      </c>
      <c r="K4" s="45" t="s">
        <v>46</v>
      </c>
      <c r="L4" s="45" t="s">
        <v>47</v>
      </c>
    </row>
    <row r="5" spans="1:12" ht="21.95" customHeight="1">
      <c r="A5" s="48">
        <v>1</v>
      </c>
      <c r="B5" s="71" t="str">
        <f>'""" Заявка """'!B9</f>
        <v>Кривчиков Михаил</v>
      </c>
      <c r="C5" s="51">
        <f>'""" Заявка """'!E9</f>
        <v>50</v>
      </c>
      <c r="D5" s="52"/>
      <c r="E5" s="52"/>
      <c r="F5" s="52"/>
      <c r="G5" s="52"/>
      <c r="H5" s="52"/>
      <c r="I5" s="52"/>
      <c r="J5" s="52"/>
      <c r="K5" s="53"/>
      <c r="L5" s="53"/>
    </row>
    <row r="6" spans="1:12" ht="21.95" customHeight="1">
      <c r="A6" s="48">
        <v>2</v>
      </c>
      <c r="B6" s="50" t="str">
        <f>'""" Заявка """'!B10</f>
        <v>Кулманаков Павел</v>
      </c>
      <c r="C6" s="51">
        <f>'""" Заявка """'!E10</f>
        <v>32</v>
      </c>
      <c r="D6" s="52"/>
      <c r="E6" s="52"/>
      <c r="F6" s="52"/>
      <c r="G6" s="52"/>
      <c r="H6" s="52"/>
      <c r="I6" s="52"/>
      <c r="J6" s="52"/>
      <c r="K6" s="53"/>
      <c r="L6" s="53"/>
    </row>
    <row r="7" spans="1:12" ht="21.95" customHeight="1">
      <c r="A7" s="48">
        <v>3</v>
      </c>
      <c r="B7" s="50" t="str">
        <f>'""" Заявка """'!B11</f>
        <v>Тропин Кирилл</v>
      </c>
      <c r="C7" s="51">
        <f>'""" Заявка """'!E11</f>
        <v>46</v>
      </c>
      <c r="D7" s="52"/>
      <c r="E7" s="52"/>
      <c r="F7" s="52"/>
      <c r="G7" s="52"/>
      <c r="H7" s="52"/>
      <c r="I7" s="52"/>
      <c r="J7" s="52"/>
      <c r="K7" s="53"/>
      <c r="L7" s="53"/>
    </row>
    <row r="8" spans="1:12" ht="21.95" customHeight="1">
      <c r="A8" s="48">
        <v>4</v>
      </c>
      <c r="B8" s="50" t="str">
        <f>'""" Заявка """'!B12</f>
        <v>Шалаев Иван</v>
      </c>
      <c r="C8" s="51">
        <f>'""" Заявка """'!E12</f>
        <v>38</v>
      </c>
      <c r="D8" s="52"/>
      <c r="E8" s="52"/>
      <c r="F8" s="52"/>
      <c r="G8" s="52"/>
      <c r="H8" s="52"/>
      <c r="I8" s="52"/>
      <c r="J8" s="52"/>
      <c r="K8" s="53"/>
      <c r="L8" s="53"/>
    </row>
    <row r="9" spans="1:12" ht="21.75" customHeight="1">
      <c r="A9" s="48">
        <v>5</v>
      </c>
      <c r="B9" s="50" t="str">
        <f>'""" Заявка """'!B13</f>
        <v>Немеров Сергей</v>
      </c>
      <c r="C9" s="51">
        <f>'""" Заявка """'!E13</f>
        <v>42</v>
      </c>
      <c r="D9" s="52"/>
      <c r="E9" s="52"/>
      <c r="F9" s="52"/>
      <c r="G9" s="52"/>
      <c r="H9" s="52"/>
      <c r="I9" s="52"/>
      <c r="J9" s="52"/>
      <c r="K9" s="53"/>
      <c r="L9" s="53"/>
    </row>
    <row r="10" spans="1:12" ht="21.95" customHeight="1">
      <c r="A10" s="48">
        <v>6</v>
      </c>
      <c r="B10" s="50" t="str">
        <f>'""" Заявка """'!B14</f>
        <v>Палаш Виктория</v>
      </c>
      <c r="C10" s="51">
        <f>'""" Заявка """'!E14</f>
        <v>43</v>
      </c>
      <c r="D10" s="52"/>
      <c r="E10" s="52"/>
      <c r="F10" s="52"/>
      <c r="G10" s="52"/>
      <c r="H10" s="52"/>
      <c r="I10" s="52"/>
      <c r="J10" s="52"/>
      <c r="K10" s="53"/>
      <c r="L10" s="53"/>
    </row>
    <row r="11" spans="1:12" ht="21.95" customHeight="1">
      <c r="A11" s="48">
        <v>7</v>
      </c>
      <c r="B11" s="50" t="str">
        <f>'""" Заявка """'!B15</f>
        <v>Шадрина Зоя</v>
      </c>
      <c r="C11" s="51">
        <f>'""" Заявка """'!E15</f>
        <v>40</v>
      </c>
      <c r="D11" s="52"/>
      <c r="E11" s="52"/>
      <c r="F11" s="52"/>
      <c r="G11" s="52"/>
      <c r="H11" s="52"/>
      <c r="I11" s="52"/>
      <c r="J11" s="52"/>
      <c r="K11" s="53"/>
      <c r="L11" s="53"/>
    </row>
    <row r="12" spans="1:12" ht="21.95" customHeight="1">
      <c r="A12" s="48">
        <v>8</v>
      </c>
      <c r="B12" s="50" t="str">
        <f>'""" Заявка """'!B16</f>
        <v>Гуляева Анастасия</v>
      </c>
      <c r="C12" s="51">
        <f>'""" Заявка """'!E16</f>
        <v>65</v>
      </c>
      <c r="D12" s="52"/>
      <c r="E12" s="52"/>
      <c r="F12" s="52"/>
      <c r="G12" s="52"/>
      <c r="H12" s="52"/>
      <c r="I12" s="52"/>
      <c r="J12" s="52"/>
      <c r="K12" s="53"/>
      <c r="L12" s="53"/>
    </row>
    <row r="13" spans="1:12" ht="21.95" customHeight="1">
      <c r="A13" s="48">
        <v>9</v>
      </c>
      <c r="B13" s="50" t="str">
        <f>'""" Заявка """'!B17</f>
        <v>Скореднов Денис</v>
      </c>
      <c r="C13" s="51">
        <f>'""" Заявка """'!E17</f>
        <v>50</v>
      </c>
      <c r="D13" s="52"/>
      <c r="E13" s="52"/>
      <c r="F13" s="52"/>
      <c r="G13" s="52"/>
      <c r="H13" s="52"/>
      <c r="I13" s="52"/>
      <c r="J13" s="52"/>
      <c r="K13" s="53"/>
      <c r="L13" s="53"/>
    </row>
    <row r="14" spans="1:12" ht="21.95" customHeight="1">
      <c r="A14" s="48">
        <v>10</v>
      </c>
      <c r="B14" s="50" t="str">
        <f>'""" Заявка """'!B18</f>
        <v>Овчинников Владимир</v>
      </c>
      <c r="C14" s="51">
        <f>'""" Заявка """'!E18</f>
        <v>35</v>
      </c>
      <c r="D14" s="52"/>
      <c r="E14" s="52"/>
      <c r="F14" s="52"/>
      <c r="G14" s="52"/>
      <c r="H14" s="52"/>
      <c r="I14" s="52"/>
      <c r="J14" s="52"/>
      <c r="K14" s="53"/>
      <c r="L14" s="53"/>
    </row>
    <row r="15" spans="1:12" ht="21.95" customHeight="1">
      <c r="A15" s="48">
        <v>11</v>
      </c>
      <c r="B15" s="50" t="str">
        <f>'""" Заявка """'!B19</f>
        <v>Губина Дарья</v>
      </c>
      <c r="C15" s="51">
        <f>'""" Заявка """'!E19</f>
        <v>43</v>
      </c>
      <c r="D15" s="52"/>
      <c r="E15" s="52"/>
      <c r="F15" s="52"/>
      <c r="G15" s="52"/>
      <c r="H15" s="52"/>
      <c r="I15" s="52"/>
      <c r="J15" s="52"/>
      <c r="K15" s="53"/>
      <c r="L15" s="53"/>
    </row>
    <row r="16" spans="1:12" ht="21.95" customHeight="1">
      <c r="A16" s="48">
        <v>12</v>
      </c>
      <c r="B16" s="50" t="str">
        <f>'""" Заявка """'!B21</f>
        <v>Миронов Виктор</v>
      </c>
      <c r="C16" s="51">
        <f>'""" Заявка """'!E21</f>
        <v>35</v>
      </c>
      <c r="D16" s="52"/>
      <c r="E16" s="52"/>
      <c r="F16" s="52"/>
      <c r="G16" s="52"/>
      <c r="H16" s="52"/>
      <c r="I16" s="52"/>
      <c r="J16" s="52"/>
      <c r="K16" s="53"/>
      <c r="L16" s="53"/>
    </row>
    <row r="17" spans="1:12" ht="21.95" customHeight="1">
      <c r="A17" s="48">
        <v>13</v>
      </c>
      <c r="B17" s="54" t="str">
        <f>'""" Заявка """'!B39</f>
        <v>Губина Дарья</v>
      </c>
      <c r="C17" s="55">
        <f>'""" Заявка """'!E39</f>
        <v>43</v>
      </c>
      <c r="D17" s="54"/>
      <c r="E17" s="54"/>
      <c r="F17" s="54"/>
      <c r="G17" s="54"/>
      <c r="H17" s="54"/>
      <c r="I17" s="54"/>
      <c r="J17" s="54"/>
      <c r="K17" s="54"/>
      <c r="L17" s="54"/>
    </row>
    <row r="18" spans="1:12" ht="21.95" customHeight="1">
      <c r="A18" s="48">
        <v>14</v>
      </c>
      <c r="B18" s="54" t="str">
        <f>'""" Заявка """'!B40</f>
        <v>Карасев Данила</v>
      </c>
      <c r="C18" s="55">
        <f>'""" Заявка """'!E40</f>
        <v>38</v>
      </c>
      <c r="D18" s="54"/>
      <c r="E18" s="54"/>
      <c r="F18" s="54"/>
      <c r="G18" s="54"/>
      <c r="H18" s="54"/>
      <c r="I18" s="54"/>
      <c r="J18" s="54"/>
      <c r="K18" s="54"/>
      <c r="L18" s="54"/>
    </row>
    <row r="19" spans="1:12" ht="21.95" customHeight="1">
      <c r="A19" s="48">
        <v>15</v>
      </c>
      <c r="B19" s="54" t="str">
        <f>'""" Заявка """'!B41</f>
        <v>Миронов Виктор</v>
      </c>
      <c r="C19" s="55">
        <f>'""" Заявка """'!E41</f>
        <v>35</v>
      </c>
      <c r="D19" s="54"/>
      <c r="E19" s="54"/>
      <c r="F19" s="54"/>
      <c r="G19" s="54"/>
      <c r="H19" s="54"/>
      <c r="I19" s="54"/>
      <c r="J19" s="54"/>
      <c r="K19" s="54"/>
      <c r="L19" s="54"/>
    </row>
    <row r="20" spans="1:12" ht="21.95" customHeight="1">
      <c r="A20" s="48">
        <v>16</v>
      </c>
      <c r="B20" s="54" t="str">
        <f>'""" Заявка """'!B42</f>
        <v>Цеханович Максим</v>
      </c>
      <c r="C20" s="55">
        <f>'""" Заявка """'!E42</f>
        <v>50</v>
      </c>
      <c r="D20" s="54"/>
      <c r="E20" s="54"/>
      <c r="F20" s="54"/>
      <c r="G20" s="54"/>
      <c r="H20" s="54"/>
      <c r="I20" s="54"/>
      <c r="J20" s="54"/>
      <c r="K20" s="54"/>
      <c r="L20" s="54"/>
    </row>
    <row r="21" spans="1:12" ht="21.95" customHeight="1">
      <c r="A21" s="48">
        <v>17</v>
      </c>
      <c r="B21" s="54" t="str">
        <f>'""" Заявка """'!B43</f>
        <v>Симонов Дмитрий</v>
      </c>
      <c r="C21" s="55">
        <f>'""" Заявка """'!E43</f>
        <v>59</v>
      </c>
      <c r="D21" s="54"/>
      <c r="E21" s="54"/>
      <c r="F21" s="54"/>
      <c r="G21" s="54"/>
      <c r="H21" s="54"/>
      <c r="I21" s="54"/>
      <c r="J21" s="54"/>
      <c r="K21" s="54"/>
      <c r="L21" s="54"/>
    </row>
    <row r="22" spans="1:12" ht="21.95" customHeight="1">
      <c r="A22" s="48">
        <v>18</v>
      </c>
      <c r="B22" s="54" t="str">
        <f>'""" Заявка """'!B44</f>
        <v>Анищенко Дарья</v>
      </c>
      <c r="C22" s="55">
        <f>'""" Заявка """'!E44</f>
        <v>34</v>
      </c>
      <c r="D22" s="54"/>
      <c r="E22" s="54"/>
      <c r="F22" s="54"/>
      <c r="G22" s="54"/>
      <c r="H22" s="54"/>
      <c r="I22" s="54"/>
      <c r="J22" s="54"/>
      <c r="K22" s="54"/>
      <c r="L22" s="54"/>
    </row>
    <row r="23" spans="1:12" ht="21.95" customHeight="1">
      <c r="A23" s="48">
        <v>19</v>
      </c>
      <c r="B23" s="54" t="str">
        <f>'""" Заявка """'!B45</f>
        <v>Ремезов Павел</v>
      </c>
      <c r="C23" s="55">
        <f>'""" Заявка """'!E45</f>
        <v>29</v>
      </c>
      <c r="D23" s="54"/>
      <c r="E23" s="54"/>
      <c r="F23" s="54"/>
      <c r="G23" s="54"/>
      <c r="H23" s="54"/>
      <c r="I23" s="54"/>
      <c r="J23" s="54"/>
      <c r="K23" s="54"/>
      <c r="L23" s="54"/>
    </row>
    <row r="24" spans="1:12" ht="21.95" customHeight="1">
      <c r="A24" s="48">
        <v>20</v>
      </c>
      <c r="B24" s="54" t="str">
        <f>'""" Заявка """'!B46</f>
        <v>Лисовский Денис</v>
      </c>
      <c r="C24" s="55">
        <f>'""" Заявка """'!E46</f>
        <v>38</v>
      </c>
      <c r="D24" s="54"/>
      <c r="E24" s="54"/>
      <c r="F24" s="54"/>
      <c r="G24" s="54"/>
      <c r="H24" s="54"/>
      <c r="I24" s="54"/>
      <c r="J24" s="54"/>
      <c r="K24" s="54"/>
      <c r="L24" s="54"/>
    </row>
    <row r="25" spans="1:12" ht="21.95" customHeight="1">
      <c r="A25" s="48">
        <v>21</v>
      </c>
      <c r="B25" s="54" t="str">
        <f>'""" Заявка """'!B47</f>
        <v>Борисов Никита</v>
      </c>
      <c r="C25" s="55">
        <f>'""" Заявка """'!E47</f>
        <v>42</v>
      </c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21.95" customHeight="1">
      <c r="A26" s="48">
        <v>22</v>
      </c>
      <c r="B26" s="54" t="str">
        <f>'""" Заявка """'!B48</f>
        <v>Носков Игорь</v>
      </c>
      <c r="C26" s="55">
        <f>'""" Заявка """'!E48</f>
        <v>35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1:12" ht="21.95" customHeight="1">
      <c r="A27" s="48">
        <v>23</v>
      </c>
      <c r="B27" s="54" t="str">
        <f>'""" Заявка """'!B49</f>
        <v>Шпак Максим</v>
      </c>
      <c r="C27" s="55">
        <f>'""" Заявка """'!E49</f>
        <v>32</v>
      </c>
      <c r="D27" s="54"/>
      <c r="E27" s="54"/>
      <c r="F27" s="54"/>
      <c r="G27" s="54"/>
      <c r="H27" s="54"/>
      <c r="I27" s="54"/>
      <c r="J27" s="54"/>
      <c r="K27" s="54"/>
      <c r="L27" s="54"/>
    </row>
    <row r="28" spans="1:12" ht="21.95" customHeight="1">
      <c r="A28" s="48">
        <v>24</v>
      </c>
      <c r="B28" s="54" t="str">
        <f>'""" Заявка """'!B50</f>
        <v>Полюшко Илья</v>
      </c>
      <c r="C28" s="55">
        <f>'""" Заявка """'!E50</f>
        <v>29</v>
      </c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21.95" customHeight="1">
      <c r="A29" s="48">
        <v>25</v>
      </c>
      <c r="B29" s="54" t="str">
        <f>'""" Заявка """'!B68</f>
        <v>Сакерин Никита Игоревич</v>
      </c>
      <c r="C29" s="55">
        <f>'""" Заявка """'!E68</f>
        <v>81</v>
      </c>
      <c r="D29" s="54"/>
      <c r="E29" s="54"/>
      <c r="F29" s="54"/>
      <c r="G29" s="54"/>
      <c r="H29" s="54"/>
      <c r="I29" s="54"/>
      <c r="J29" s="54"/>
      <c r="K29" s="54"/>
      <c r="L29" s="54"/>
    </row>
    <row r="30" spans="1:12" ht="21.95" customHeight="1">
      <c r="A30" s="48">
        <v>26</v>
      </c>
      <c r="B30" s="54" t="str">
        <f>'""" Заявка """'!B69</f>
        <v>Правосуд Сергей Сергеевич</v>
      </c>
      <c r="C30" s="55">
        <f>'""" Заявка """'!E69</f>
        <v>74</v>
      </c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21.95" customHeight="1">
      <c r="A31" s="48">
        <v>27</v>
      </c>
      <c r="B31" s="54" t="str">
        <f>'""" Заявка """'!B70</f>
        <v>Мищанин Михаил</v>
      </c>
      <c r="C31" s="55">
        <f>'""" Заявка """'!E70</f>
        <v>46</v>
      </c>
      <c r="D31" s="54"/>
      <c r="E31" s="54"/>
      <c r="F31" s="54"/>
      <c r="G31" s="54"/>
      <c r="H31" s="54"/>
      <c r="I31" s="54"/>
      <c r="J31" s="54"/>
      <c r="K31" s="54"/>
      <c r="L31" s="54"/>
    </row>
    <row r="32" spans="1:12" ht="21.95" customHeight="1">
      <c r="A32" s="48">
        <v>28</v>
      </c>
      <c r="B32" s="54" t="str">
        <f>'""" Заявка """'!B71</f>
        <v>Окшин Алексей</v>
      </c>
      <c r="C32" s="55">
        <f>'""" Заявка """'!E71</f>
        <v>46</v>
      </c>
      <c r="D32" s="54"/>
      <c r="E32" s="54"/>
      <c r="F32" s="54"/>
      <c r="G32" s="54"/>
      <c r="H32" s="54"/>
      <c r="I32" s="54"/>
      <c r="J32" s="54"/>
      <c r="K32" s="54"/>
      <c r="L32" s="54"/>
    </row>
    <row r="33" spans="1:12" ht="21.95" customHeight="1">
      <c r="A33" s="48">
        <v>29</v>
      </c>
      <c r="B33" s="54" t="str">
        <f>'""" Заявка """'!B72</f>
        <v>Щербакова Элеонора Николаевна</v>
      </c>
      <c r="C33" s="55">
        <f>'""" Заявка """'!E72</f>
        <v>56</v>
      </c>
      <c r="D33" s="54"/>
      <c r="E33" s="54"/>
      <c r="F33" s="54"/>
      <c r="G33" s="54"/>
      <c r="H33" s="54"/>
      <c r="I33" s="54"/>
      <c r="J33" s="54"/>
      <c r="K33" s="54"/>
      <c r="L33" s="54"/>
    </row>
    <row r="34" spans="1:12" ht="21.95" customHeight="1">
      <c r="A34" s="48">
        <v>30</v>
      </c>
      <c r="B34" s="54" t="str">
        <f>'""" Заявка """'!B73</f>
        <v>Наумова Анастасия Сергеевна</v>
      </c>
      <c r="C34" s="55">
        <f>'""" Заявка """'!E73</f>
        <v>65</v>
      </c>
      <c r="D34" s="54"/>
      <c r="E34" s="54"/>
      <c r="F34" s="54"/>
      <c r="G34" s="54"/>
      <c r="H34" s="54"/>
      <c r="I34" s="54"/>
      <c r="J34" s="54"/>
      <c r="K34" s="54"/>
      <c r="L34" s="54"/>
    </row>
    <row r="35" spans="1:12" ht="21.95" customHeight="1">
      <c r="A35" s="48">
        <v>31</v>
      </c>
      <c r="B35" s="54" t="str">
        <f>'""" Заявка """'!B74</f>
        <v>Васильев Владислав Андреевич</v>
      </c>
      <c r="C35" s="55">
        <f>'""" Заявка """'!E74</f>
        <v>65</v>
      </c>
      <c r="D35" s="54"/>
      <c r="E35" s="54"/>
      <c r="F35" s="54"/>
      <c r="G35" s="54"/>
      <c r="H35" s="54"/>
      <c r="I35" s="54"/>
      <c r="J35" s="54"/>
      <c r="K35" s="54"/>
      <c r="L35" s="54"/>
    </row>
    <row r="36" spans="1:12" ht="21.95" customHeight="1">
      <c r="A36" s="48">
        <v>32</v>
      </c>
      <c r="B36" s="54" t="str">
        <f>'""" Заявка """'!B75</f>
        <v>Щемский Роман Владимирович</v>
      </c>
      <c r="C36" s="55">
        <f>'""" Заявка """'!E75</f>
        <v>55</v>
      </c>
      <c r="D36" s="54"/>
      <c r="E36" s="54"/>
      <c r="F36" s="54"/>
      <c r="G36" s="54"/>
      <c r="H36" s="54"/>
      <c r="I36" s="54"/>
      <c r="J36" s="54"/>
      <c r="K36" s="54"/>
      <c r="L36" s="54"/>
    </row>
    <row r="37" spans="1:12" ht="21.95" customHeight="1">
      <c r="A37" s="48">
        <v>33</v>
      </c>
      <c r="B37" s="54" t="str">
        <f>'""" Заявка """'!B76</f>
        <v>Шаплов Александр Олегович</v>
      </c>
      <c r="C37" s="55">
        <f>'""" Заявка """'!E76</f>
        <v>56</v>
      </c>
      <c r="D37" s="54"/>
      <c r="E37" s="54"/>
      <c r="F37" s="54"/>
      <c r="G37" s="54"/>
      <c r="H37" s="54"/>
      <c r="I37" s="54"/>
      <c r="J37" s="54"/>
      <c r="K37" s="54"/>
      <c r="L37" s="54"/>
    </row>
    <row r="38" spans="1:12" ht="21.95" customHeight="1">
      <c r="A38" s="48">
        <v>34</v>
      </c>
      <c r="B38" s="54" t="str">
        <f>'""" Заявка """'!B77</f>
        <v>Шаплов Владимир Олегович</v>
      </c>
      <c r="C38" s="55">
        <f>'""" Заявка """'!E77</f>
        <v>75</v>
      </c>
      <c r="D38" s="54"/>
      <c r="E38" s="54"/>
      <c r="F38" s="54"/>
      <c r="G38" s="54"/>
      <c r="H38" s="54"/>
      <c r="I38" s="54"/>
      <c r="J38" s="54"/>
      <c r="K38" s="54"/>
      <c r="L38" s="54"/>
    </row>
    <row r="39" spans="1:12" ht="21.95" customHeight="1">
      <c r="A39" s="48">
        <v>35</v>
      </c>
      <c r="B39" s="54" t="str">
        <f>'""" Заявка """'!B78</f>
        <v>Шаплов Лев Олегович</v>
      </c>
      <c r="C39" s="55">
        <f>'""" Заявка """'!E78</f>
        <v>52</v>
      </c>
      <c r="D39" s="54"/>
      <c r="E39" s="54"/>
      <c r="F39" s="54"/>
      <c r="G39" s="54"/>
      <c r="H39" s="54"/>
      <c r="I39" s="54"/>
      <c r="J39" s="54"/>
      <c r="K39" s="54"/>
      <c r="L39" s="54"/>
    </row>
    <row r="40" spans="1:12" ht="21.95" customHeight="1">
      <c r="A40" s="48">
        <v>36</v>
      </c>
      <c r="B40" s="54" t="str">
        <f>'""" Заявка """'!B79</f>
        <v>Кологривов Игорь Леонидович</v>
      </c>
      <c r="C40" s="55">
        <f>'""" Заявка """'!E79</f>
        <v>75</v>
      </c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21.95" customHeight="1">
      <c r="A41" s="48">
        <v>37</v>
      </c>
      <c r="B41" s="54" t="str">
        <f>'""" Заявка """'!B97</f>
        <v>Школкин Андрей Владимирович</v>
      </c>
      <c r="C41" s="56">
        <f>'""" Заявка """'!E97</f>
        <v>70</v>
      </c>
      <c r="D41" s="52"/>
      <c r="E41" s="52"/>
      <c r="F41" s="52"/>
      <c r="G41" s="52"/>
      <c r="H41" s="52"/>
      <c r="I41" s="52"/>
      <c r="J41" s="52"/>
      <c r="K41" s="53"/>
      <c r="L41" s="53"/>
    </row>
    <row r="42" spans="1:12" ht="21.95" customHeight="1">
      <c r="A42" s="48">
        <v>38</v>
      </c>
      <c r="B42" s="54" t="str">
        <f>'""" Заявка """'!B98</f>
        <v>Вылегжанин Андрей Владимирович</v>
      </c>
      <c r="C42" s="56">
        <f>'""" Заявка """'!E98</f>
        <v>56</v>
      </c>
      <c r="D42" s="52"/>
      <c r="E42" s="52"/>
      <c r="F42" s="52"/>
      <c r="G42" s="52"/>
      <c r="H42" s="52"/>
      <c r="I42" s="52"/>
      <c r="J42" s="52"/>
      <c r="K42" s="53"/>
      <c r="L42" s="53"/>
    </row>
    <row r="43" spans="1:12" ht="21.95" customHeight="1">
      <c r="A43" s="48">
        <v>39</v>
      </c>
      <c r="B43" s="54" t="str">
        <f>'""" Заявка """'!B99</f>
        <v>Кудряшов Вячеслав Павлович</v>
      </c>
      <c r="C43" s="56">
        <f>'""" Заявка """'!E99</f>
        <v>48</v>
      </c>
      <c r="D43" s="52"/>
      <c r="E43" s="52"/>
      <c r="F43" s="52"/>
      <c r="G43" s="52"/>
      <c r="H43" s="52"/>
      <c r="I43" s="52"/>
      <c r="J43" s="52"/>
      <c r="K43" s="53"/>
      <c r="L43" s="53"/>
    </row>
    <row r="44" spans="1:12" ht="21.95" customHeight="1">
      <c r="A44" s="48">
        <v>40</v>
      </c>
      <c r="B44" s="54" t="str">
        <f>'""" Заявка """'!B100</f>
        <v>Бабайцев Данила Юрьевич</v>
      </c>
      <c r="C44" s="56">
        <f>'""" Заявка """'!E100</f>
        <v>65</v>
      </c>
      <c r="D44" s="52"/>
      <c r="E44" s="52"/>
      <c r="F44" s="52"/>
      <c r="G44" s="52"/>
      <c r="H44" s="52"/>
      <c r="I44" s="52"/>
      <c r="J44" s="52"/>
      <c r="K44" s="53"/>
      <c r="L44" s="53"/>
    </row>
    <row r="45" spans="1:12" ht="21.95" customHeight="1">
      <c r="A45" s="48">
        <v>41</v>
      </c>
      <c r="B45" s="54" t="str">
        <f>'""" Заявка """'!B101</f>
        <v>Астахов Василий</v>
      </c>
      <c r="C45" s="56">
        <f>'""" Заявка """'!E101</f>
        <v>87</v>
      </c>
      <c r="D45" s="52"/>
      <c r="E45" s="52"/>
      <c r="F45" s="52"/>
      <c r="G45" s="52"/>
      <c r="H45" s="52"/>
      <c r="I45" s="52"/>
      <c r="J45" s="52"/>
      <c r="K45" s="53"/>
      <c r="L45" s="53"/>
    </row>
    <row r="46" spans="1:12" ht="21.95" customHeight="1">
      <c r="A46" s="48">
        <v>42</v>
      </c>
      <c r="B46" s="54" t="str">
        <f>'""" Заявка """'!B102</f>
        <v>Головнев Александр Александрович</v>
      </c>
      <c r="C46" s="56">
        <f>'""" Заявка """'!E102</f>
        <v>65</v>
      </c>
      <c r="D46" s="52"/>
      <c r="E46" s="52"/>
      <c r="F46" s="52"/>
      <c r="G46" s="52"/>
      <c r="H46" s="52"/>
      <c r="I46" s="52"/>
      <c r="J46" s="52"/>
      <c r="K46" s="53"/>
      <c r="L46" s="53"/>
    </row>
    <row r="47" spans="1:12" ht="21.95" customHeight="1">
      <c r="A47" s="48">
        <v>43</v>
      </c>
      <c r="B47" s="54" t="str">
        <f>'""" Заявка """'!B103</f>
        <v>Шалаев Иван</v>
      </c>
      <c r="C47" s="56">
        <f>'""" Заявка """'!E103</f>
        <v>38</v>
      </c>
      <c r="D47" s="52"/>
      <c r="E47" s="52"/>
      <c r="F47" s="52"/>
      <c r="G47" s="52"/>
      <c r="H47" s="52"/>
      <c r="I47" s="52"/>
      <c r="J47" s="52"/>
      <c r="K47" s="53"/>
      <c r="L47" s="53"/>
    </row>
    <row r="48" spans="1:12" ht="21.95" customHeight="1">
      <c r="A48" s="48">
        <v>44</v>
      </c>
      <c r="B48" s="54" t="str">
        <f>'""" Заявка """'!B104</f>
        <v>Рыхлевич Карина Павловна</v>
      </c>
      <c r="C48" s="56">
        <f>'""" Заявка """'!E104</f>
        <v>37</v>
      </c>
      <c r="D48" s="52"/>
      <c r="E48" s="52"/>
      <c r="F48" s="52"/>
      <c r="G48" s="52"/>
      <c r="H48" s="52"/>
      <c r="I48" s="52"/>
      <c r="J48" s="52"/>
      <c r="K48" s="53"/>
      <c r="L48" s="53"/>
    </row>
    <row r="49" spans="1:12" ht="21.95" customHeight="1">
      <c r="A49" s="48">
        <v>45</v>
      </c>
      <c r="B49" s="54" t="str">
        <f>'""" Заявка """'!B105</f>
        <v>Федоровский Леонид</v>
      </c>
      <c r="C49" s="56">
        <f>'""" Заявка """'!E105</f>
        <v>38</v>
      </c>
      <c r="D49" s="52"/>
      <c r="E49" s="52"/>
      <c r="F49" s="52"/>
      <c r="G49" s="52"/>
      <c r="H49" s="52"/>
      <c r="I49" s="52"/>
      <c r="J49" s="52"/>
      <c r="K49" s="53"/>
      <c r="L49" s="53"/>
    </row>
    <row r="50" spans="1:12" ht="21.95" customHeight="1">
      <c r="A50" s="48">
        <v>46</v>
      </c>
      <c r="B50" s="54" t="str">
        <f>'""" Заявка """'!B106</f>
        <v>Савчук Никита</v>
      </c>
      <c r="C50" s="56">
        <f>'""" Заявка """'!E106</f>
        <v>35</v>
      </c>
      <c r="D50" s="52"/>
      <c r="E50" s="52"/>
      <c r="F50" s="52"/>
      <c r="G50" s="52"/>
      <c r="H50" s="52"/>
      <c r="I50" s="52"/>
      <c r="J50" s="52"/>
      <c r="K50" s="53"/>
      <c r="L50" s="53"/>
    </row>
    <row r="51" spans="1:12" ht="21.95" customHeight="1">
      <c r="A51" s="48">
        <v>47</v>
      </c>
      <c r="B51" s="54" t="str">
        <f>'""" Заявка """'!B107</f>
        <v>Нерадовский Виктор</v>
      </c>
      <c r="C51" s="56">
        <f>'""" Заявка """'!E107</f>
        <v>35</v>
      </c>
      <c r="D51" s="52"/>
      <c r="E51" s="52"/>
      <c r="F51" s="52"/>
      <c r="G51" s="52"/>
      <c r="H51" s="52"/>
      <c r="I51" s="52"/>
      <c r="J51" s="52"/>
      <c r="K51" s="53"/>
      <c r="L51" s="53"/>
    </row>
    <row r="52" spans="1:12" ht="21.95" customHeight="1">
      <c r="A52" s="48">
        <v>48</v>
      </c>
      <c r="B52" s="54" t="str">
        <f>'""" Заявка """'!B108</f>
        <v>Елохов Максим</v>
      </c>
      <c r="C52" s="56">
        <f>'""" Заявка """'!E108</f>
        <v>55</v>
      </c>
      <c r="D52" s="52"/>
      <c r="E52" s="52"/>
      <c r="F52" s="52"/>
      <c r="G52" s="52"/>
      <c r="H52" s="52"/>
      <c r="I52" s="52"/>
      <c r="J52" s="52"/>
      <c r="K52" s="53"/>
      <c r="L52" s="53"/>
    </row>
    <row r="53" spans="1:12" ht="21.95" customHeight="1">
      <c r="A53" s="48">
        <v>49</v>
      </c>
      <c r="B53" s="54" t="str">
        <f>'""" Заявка """'!B126</f>
        <v>Дудкин Артем Александрович</v>
      </c>
      <c r="C53" s="56">
        <f>'""" Заявка """'!E126</f>
        <v>62</v>
      </c>
      <c r="D53" s="52"/>
      <c r="E53" s="52"/>
      <c r="F53" s="52"/>
      <c r="G53" s="52"/>
      <c r="H53" s="52"/>
      <c r="I53" s="52"/>
      <c r="J53" s="52"/>
      <c r="K53" s="53"/>
      <c r="L53" s="53"/>
    </row>
    <row r="54" spans="1:12" ht="21.95" customHeight="1">
      <c r="A54" s="48">
        <v>50</v>
      </c>
      <c r="B54" s="54" t="str">
        <f>'""" Заявка """'!B127</f>
        <v>Джемилева Дарина</v>
      </c>
      <c r="C54" s="56">
        <f>'""" Заявка """'!E127</f>
        <v>43</v>
      </c>
      <c r="D54" s="52"/>
      <c r="E54" s="52"/>
      <c r="F54" s="52"/>
      <c r="G54" s="52"/>
      <c r="H54" s="52"/>
      <c r="I54" s="52"/>
      <c r="J54" s="52"/>
      <c r="K54" s="53"/>
      <c r="L54" s="53"/>
    </row>
    <row r="55" spans="1:12" ht="21.95" customHeight="1">
      <c r="A55" s="48">
        <v>51</v>
      </c>
      <c r="B55" s="54" t="str">
        <f>'""" Заявка """'!B128</f>
        <v>Еремеева Лилия</v>
      </c>
      <c r="C55" s="56">
        <f>'""" Заявка """'!E128</f>
        <v>43</v>
      </c>
      <c r="D55" s="52"/>
      <c r="E55" s="52"/>
      <c r="F55" s="52"/>
      <c r="G55" s="52"/>
      <c r="H55" s="52"/>
      <c r="I55" s="52"/>
      <c r="J55" s="52"/>
      <c r="K55" s="53"/>
      <c r="L55" s="53"/>
    </row>
    <row r="56" spans="1:12" ht="21.95" customHeight="1">
      <c r="A56" s="48">
        <v>52</v>
      </c>
      <c r="B56" s="54" t="str">
        <f>'""" Заявка """'!B129</f>
        <v>Петухова Елизавета</v>
      </c>
      <c r="C56" s="56">
        <f>'""" Заявка """'!E129</f>
        <v>47</v>
      </c>
      <c r="D56" s="52"/>
      <c r="E56" s="52"/>
      <c r="F56" s="52"/>
      <c r="G56" s="52"/>
      <c r="H56" s="52"/>
      <c r="I56" s="52"/>
      <c r="J56" s="52"/>
      <c r="K56" s="53"/>
      <c r="L56" s="53"/>
    </row>
    <row r="57" spans="1:12" ht="21.95" customHeight="1">
      <c r="A57" s="48">
        <v>53</v>
      </c>
      <c r="B57" s="54" t="str">
        <f>'""" Заявка """'!B130</f>
        <v>Михеев Ростислав</v>
      </c>
      <c r="C57" s="56">
        <f>'""" Заявка """'!E130</f>
        <v>38</v>
      </c>
      <c r="D57" s="52"/>
      <c r="E57" s="52"/>
      <c r="F57" s="52"/>
      <c r="G57" s="52"/>
      <c r="H57" s="52"/>
      <c r="I57" s="52"/>
      <c r="J57" s="52"/>
      <c r="K57" s="53"/>
      <c r="L57" s="53"/>
    </row>
    <row r="58" spans="1:12" ht="21.95" customHeight="1">
      <c r="A58" s="48">
        <v>54</v>
      </c>
      <c r="B58" s="54" t="str">
        <f>'""" Заявка """'!B131</f>
        <v xml:space="preserve">Алеев Артем </v>
      </c>
      <c r="C58" s="56">
        <f>'""" Заявка """'!E131</f>
        <v>46</v>
      </c>
      <c r="D58" s="52"/>
      <c r="E58" s="52"/>
      <c r="F58" s="52"/>
      <c r="G58" s="52"/>
      <c r="H58" s="52"/>
      <c r="I58" s="52"/>
      <c r="J58" s="52"/>
      <c r="K58" s="53"/>
      <c r="L58" s="53"/>
    </row>
    <row r="59" spans="1:12" ht="21.95" customHeight="1">
      <c r="A59" s="48">
        <v>55</v>
      </c>
      <c r="B59" s="54" t="str">
        <f>'""" Заявка """'!B132</f>
        <v>Анисимова Валерия Александровна</v>
      </c>
      <c r="C59" s="56">
        <f>'""" Заявка """'!E132</f>
        <v>65</v>
      </c>
      <c r="D59" s="52"/>
      <c r="E59" s="52"/>
      <c r="F59" s="52"/>
      <c r="G59" s="52"/>
      <c r="H59" s="52"/>
      <c r="I59" s="52"/>
      <c r="J59" s="52"/>
      <c r="K59" s="53"/>
      <c r="L59" s="53"/>
    </row>
    <row r="60" spans="1:12" ht="21.95" customHeight="1">
      <c r="A60" s="48">
        <v>56</v>
      </c>
      <c r="B60" s="54" t="e">
        <f>'""" Заявка """'!B133</f>
        <v>#N/A</v>
      </c>
      <c r="C60" s="56" t="e">
        <f>'""" Заявка """'!E133</f>
        <v>#N/A</v>
      </c>
      <c r="D60" s="52"/>
      <c r="E60" s="52"/>
      <c r="F60" s="52"/>
      <c r="G60" s="52"/>
      <c r="H60" s="52"/>
      <c r="I60" s="52"/>
      <c r="J60" s="52"/>
      <c r="K60" s="53"/>
      <c r="L60" s="53"/>
    </row>
    <row r="61" spans="1:12" ht="21.95" customHeight="1">
      <c r="A61" s="48">
        <v>57</v>
      </c>
      <c r="B61" s="54" t="e">
        <f>'""" Заявка """'!B134</f>
        <v>#N/A</v>
      </c>
      <c r="C61" s="56" t="e">
        <f>'""" Заявка """'!E134</f>
        <v>#N/A</v>
      </c>
      <c r="D61" s="52"/>
      <c r="E61" s="52"/>
      <c r="F61" s="52"/>
      <c r="G61" s="52"/>
      <c r="H61" s="52"/>
      <c r="I61" s="52"/>
      <c r="J61" s="52"/>
      <c r="K61" s="53"/>
      <c r="L61" s="53"/>
    </row>
    <row r="62" spans="1:12" ht="21.95" customHeight="1">
      <c r="A62" s="48">
        <v>58</v>
      </c>
      <c r="B62" s="54" t="e">
        <f>'""" Заявка """'!B135</f>
        <v>#N/A</v>
      </c>
      <c r="C62" s="56" t="e">
        <f>'""" Заявка """'!E135</f>
        <v>#N/A</v>
      </c>
      <c r="D62" s="52"/>
      <c r="E62" s="52"/>
      <c r="F62" s="52"/>
      <c r="G62" s="52"/>
      <c r="H62" s="52"/>
      <c r="I62" s="52"/>
      <c r="J62" s="52"/>
      <c r="K62" s="53"/>
      <c r="L62" s="53"/>
    </row>
    <row r="63" spans="1:12" ht="21.95" customHeight="1">
      <c r="A63" s="48">
        <v>59</v>
      </c>
      <c r="B63" s="54" t="e">
        <f>'""" Заявка """'!B136</f>
        <v>#N/A</v>
      </c>
      <c r="C63" s="56" t="e">
        <f>'""" Заявка """'!E136</f>
        <v>#N/A</v>
      </c>
      <c r="D63" s="52"/>
      <c r="E63" s="52"/>
      <c r="F63" s="52"/>
      <c r="G63" s="52"/>
      <c r="H63" s="52"/>
      <c r="I63" s="52"/>
      <c r="J63" s="52"/>
      <c r="K63" s="53"/>
      <c r="L63" s="53"/>
    </row>
    <row r="64" spans="1:12" ht="21.95" customHeight="1">
      <c r="A64" s="48">
        <v>60</v>
      </c>
      <c r="B64" s="54" t="e">
        <f>'""" Заявка """'!B137</f>
        <v>#N/A</v>
      </c>
      <c r="C64" s="56" t="e">
        <f>'""" Заявка """'!E137</f>
        <v>#N/A</v>
      </c>
      <c r="D64" s="52"/>
      <c r="E64" s="52"/>
      <c r="F64" s="52"/>
      <c r="G64" s="52"/>
      <c r="H64" s="52"/>
      <c r="I64" s="52"/>
      <c r="J64" s="52"/>
      <c r="K64" s="53"/>
      <c r="L64" s="53"/>
    </row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</sheetData>
  <sheetProtection password="CC73" sheet="1" objects="1" scenarios="1" formatRows="0"/>
  <mergeCells count="4">
    <mergeCell ref="A1:L1"/>
    <mergeCell ref="A2:L2"/>
    <mergeCell ref="C3:F3"/>
    <mergeCell ref="G3:L3"/>
  </mergeCells>
  <phoneticPr fontId="19" type="noConversion"/>
  <pageMargins left="0.21" right="0.12" top="0.12" bottom="0.12" header="0.12" footer="0.12"/>
  <pageSetup paperSize="9" orientation="portrait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0000"/>
  </sheetPr>
  <dimension ref="A1:AI202"/>
  <sheetViews>
    <sheetView zoomScale="50" zoomScaleNormal="50" zoomScalePageLayoutView="85" workbookViewId="0">
      <selection activeCell="B9" sqref="B9"/>
    </sheetView>
  </sheetViews>
  <sheetFormatPr defaultColWidth="8.85546875" defaultRowHeight="21"/>
  <cols>
    <col min="1" max="1" width="8.42578125" style="151" customWidth="1"/>
    <col min="2" max="2" width="50" style="152" customWidth="1"/>
    <col min="3" max="3" width="15.5703125" style="10" customWidth="1"/>
    <col min="4" max="4" width="10.5703125" style="10" customWidth="1"/>
    <col min="5" max="5" width="12.85546875" style="153" customWidth="1"/>
    <col min="6" max="6" width="17.5703125" style="154" customWidth="1"/>
    <col min="7" max="7" width="15.5703125" style="10" customWidth="1"/>
    <col min="8" max="8" width="19" style="155" customWidth="1"/>
    <col min="9" max="9" width="6.5703125" style="155" customWidth="1"/>
    <col min="10" max="10" width="6.5703125" style="10" customWidth="1"/>
    <col min="11" max="11" width="8.85546875" style="20"/>
    <col min="12" max="12" width="3.5703125" style="10" customWidth="1"/>
    <col min="13" max="13" width="8.42578125" style="151" customWidth="1"/>
    <col min="14" max="14" width="50" style="152" customWidth="1"/>
    <col min="15" max="15" width="15.5703125" style="10" customWidth="1"/>
    <col min="16" max="16" width="10.5703125" style="10" customWidth="1"/>
    <col min="17" max="17" width="12.85546875" style="153" customWidth="1"/>
    <col min="18" max="18" width="17.5703125" style="154" customWidth="1"/>
    <col min="19" max="19" width="15.5703125" style="10" customWidth="1"/>
    <col min="20" max="20" width="19" style="155" customWidth="1"/>
    <col min="21" max="21" width="6.5703125" style="155" customWidth="1"/>
    <col min="22" max="22" width="6.5703125" style="10" customWidth="1"/>
    <col min="23" max="23" width="8.85546875" style="20"/>
    <col min="24" max="16384" width="8.85546875" style="10"/>
  </cols>
  <sheetData>
    <row r="1" spans="1:23" ht="21" customHeight="1">
      <c r="A1" s="256" t="s">
        <v>76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M1" s="256" t="s">
        <v>77</v>
      </c>
      <c r="N1" s="256"/>
      <c r="O1" s="256"/>
      <c r="P1" s="256"/>
      <c r="Q1" s="256"/>
      <c r="R1" s="256"/>
      <c r="S1" s="256"/>
      <c r="T1" s="256"/>
      <c r="U1" s="256"/>
      <c r="V1" s="256"/>
      <c r="W1" s="256"/>
    </row>
    <row r="2" spans="1:23" ht="50.25" customHeight="1">
      <c r="A2" s="141" t="s">
        <v>33</v>
      </c>
      <c r="B2" s="3" t="s">
        <v>0</v>
      </c>
      <c r="C2" s="3" t="s">
        <v>2</v>
      </c>
      <c r="D2" s="3" t="s">
        <v>4</v>
      </c>
      <c r="E2" s="3" t="s">
        <v>1</v>
      </c>
      <c r="F2" s="3" t="s">
        <v>20</v>
      </c>
      <c r="G2" s="3" t="s">
        <v>18</v>
      </c>
      <c r="H2" s="142" t="s">
        <v>19</v>
      </c>
      <c r="I2" s="142" t="s">
        <v>60</v>
      </c>
      <c r="J2" s="142" t="s">
        <v>35</v>
      </c>
      <c r="K2" s="3" t="s">
        <v>15</v>
      </c>
      <c r="M2" s="141" t="s">
        <v>33</v>
      </c>
      <c r="N2" s="3" t="s">
        <v>0</v>
      </c>
      <c r="O2" s="3" t="s">
        <v>2</v>
      </c>
      <c r="P2" s="3" t="s">
        <v>4</v>
      </c>
      <c r="Q2" s="3" t="s">
        <v>1</v>
      </c>
      <c r="R2" s="3" t="s">
        <v>20</v>
      </c>
      <c r="S2" s="3" t="s">
        <v>18</v>
      </c>
      <c r="T2" s="142" t="s">
        <v>19</v>
      </c>
      <c r="U2" s="142" t="s">
        <v>60</v>
      </c>
      <c r="V2" s="142" t="s">
        <v>35</v>
      </c>
      <c r="W2" s="3" t="s">
        <v>15</v>
      </c>
    </row>
    <row r="3" spans="1:23" ht="26.1" customHeight="1">
      <c r="A3" s="143">
        <v>1</v>
      </c>
      <c r="B3" s="156" t="str">
        <f>VLOOKUP(A3,'База данных спортсменов'!$A$2:$J$101,2,FALSE)</f>
        <v>Кривчиков Михаил</v>
      </c>
      <c r="C3" s="144">
        <f>VLOOKUP(A3,'База данных спортсменов'!$A$2:$J$101,3,FALSE)</f>
        <v>38591</v>
      </c>
      <c r="D3" s="145" t="str">
        <f>VLOOKUP(A3,'База данных спортсменов'!$A$2:$J$101,4,FALSE)</f>
        <v>3ю</v>
      </c>
      <c r="E3" s="146">
        <f>VLOOKUP(A3,'База данных спортсменов'!$A$2:$J$101,5,FALSE)</f>
        <v>50</v>
      </c>
      <c r="F3" s="147" t="str">
        <f>VLOOKUP(A3,'База данных спортсменов'!$A$2:$J$101,6,FALSE)</f>
        <v>Северск</v>
      </c>
      <c r="G3" s="145">
        <f>VLOOKUP(A3,'База данных спортсменов'!$A$2:$J$101,7,FALSE)</f>
        <v>0</v>
      </c>
      <c r="H3" s="148" t="str">
        <f>VLOOKUP(A3,'База данных спортсменов'!$A$2:$J$101,8,FALSE)</f>
        <v>Фокин А.А</v>
      </c>
      <c r="I3" s="149" t="str">
        <f>VLOOKUP(A3,'База данных спортсменов'!$A$2:$J$101,9,FALSE)</f>
        <v>Ю</v>
      </c>
      <c r="J3" s="150">
        <f>VLOOKUP(A3,'База данных спортсменов'!$A$2:$J$101,10,FALSE)</f>
        <v>0</v>
      </c>
      <c r="K3" s="3">
        <v>1</v>
      </c>
      <c r="M3" s="240">
        <v>1</v>
      </c>
      <c r="N3" s="244" t="str">
        <f>VLOOKUP(M3,'База данных спортсменов'!$A$2:$J$101,2,FALSE)</f>
        <v>Кривчиков Михаил</v>
      </c>
      <c r="O3" s="252">
        <f>VLOOKUP(M3,'База данных спортсменов'!$A$2:$J$101,3,FALSE)</f>
        <v>38591</v>
      </c>
      <c r="P3" s="248" t="str">
        <f>VLOOKUP(M3,'База данных спортсменов'!$A$2:$J$101,4,FALSE)</f>
        <v>3ю</v>
      </c>
      <c r="Q3" s="248">
        <f>VLOOKUP(M3,'База данных спортсменов'!$A$2:$J$101,5,FALSE)</f>
        <v>50</v>
      </c>
      <c r="R3" s="248" t="str">
        <f>VLOOKUP(M3,'База данных спортсменов'!$A$2:$J$101,6,FALSE)</f>
        <v>Северск</v>
      </c>
      <c r="S3" s="248">
        <f>VLOOKUP(M3,'База данных спортсменов'!$A$2:$J$101,7,FALSE)</f>
        <v>0</v>
      </c>
      <c r="T3" s="250" t="str">
        <f>VLOOKUP(M3,'База данных спортсменов'!$A$2:$J$101,8,FALSE)</f>
        <v>Фокин А.А</v>
      </c>
      <c r="U3" s="248" t="str">
        <f>VLOOKUP(M3,'База данных спортсменов'!$A$2:$J$101,9,FALSE)</f>
        <v>Ю</v>
      </c>
      <c r="V3" s="248">
        <f>VLOOKUP(M3,'База данных спортсменов'!$A$2:$J$101,10,FALSE)</f>
        <v>0</v>
      </c>
      <c r="W3" s="254">
        <v>1</v>
      </c>
    </row>
    <row r="4" spans="1:23" ht="26.1" customHeight="1">
      <c r="A4" s="143">
        <v>2</v>
      </c>
      <c r="B4" s="156" t="str">
        <f>VLOOKUP(A4,'База данных спортсменов'!$A$2:$J$101,2,FALSE)</f>
        <v>Кулманаков Павел</v>
      </c>
      <c r="C4" s="144">
        <f>VLOOKUP(A4,'База данных спортсменов'!$A$2:$J$101,3,FALSE)</f>
        <v>39060</v>
      </c>
      <c r="D4" s="145" t="str">
        <f>VLOOKUP(A4,'База данных спортсменов'!$A$2:$J$101,4,FALSE)</f>
        <v>2ю</v>
      </c>
      <c r="E4" s="146">
        <f>VLOOKUP(A4,'База данных спортсменов'!$A$2:$J$101,5,FALSE)</f>
        <v>32</v>
      </c>
      <c r="F4" s="147" t="str">
        <f>VLOOKUP(A4,'База данных спортсменов'!$A$2:$J$101,6,FALSE)</f>
        <v>Северск</v>
      </c>
      <c r="G4" s="145">
        <f>VLOOKUP(A4,'База данных спортсменов'!$A$2:$J$101,7,FALSE)</f>
        <v>0</v>
      </c>
      <c r="H4" s="148" t="str">
        <f>VLOOKUP(A4,'База данных спортсменов'!$A$2:$J$101,8,FALSE)</f>
        <v>Фокин А.А</v>
      </c>
      <c r="I4" s="149">
        <f>VLOOKUP(A4,'База данных спортсменов'!$A$2:$J$101,9,FALSE)</f>
        <v>0</v>
      </c>
      <c r="J4" s="150">
        <f>VLOOKUP(A4,'База данных спортсменов'!$A$2:$J$101,10,FALSE)</f>
        <v>0</v>
      </c>
      <c r="K4" s="3">
        <v>2</v>
      </c>
      <c r="M4" s="241"/>
      <c r="N4" s="245"/>
      <c r="O4" s="253"/>
      <c r="P4" s="249"/>
      <c r="Q4" s="249"/>
      <c r="R4" s="249"/>
      <c r="S4" s="249"/>
      <c r="T4" s="251"/>
      <c r="U4" s="249"/>
      <c r="V4" s="249"/>
      <c r="W4" s="255"/>
    </row>
    <row r="5" spans="1:23" ht="26.1" customHeight="1">
      <c r="A5" s="143">
        <v>3</v>
      </c>
      <c r="B5" s="156" t="str">
        <f>VLOOKUP(A5,'База данных спортсменов'!$A$2:$J$101,2,FALSE)</f>
        <v>Тропин Кирилл</v>
      </c>
      <c r="C5" s="144">
        <f>VLOOKUP(A5,'База данных спортсменов'!$A$2:$J$101,3,FALSE)</f>
        <v>38840</v>
      </c>
      <c r="D5" s="145" t="str">
        <f>VLOOKUP(A5,'База данных спортсменов'!$A$2:$J$101,4,FALSE)</f>
        <v>3ю</v>
      </c>
      <c r="E5" s="146">
        <f>VLOOKUP(A5,'База данных спортсменов'!$A$2:$J$101,5,FALSE)</f>
        <v>46</v>
      </c>
      <c r="F5" s="147" t="str">
        <f>VLOOKUP(A5,'База данных спортсменов'!$A$2:$J$101,6,FALSE)</f>
        <v>Северск</v>
      </c>
      <c r="G5" s="145">
        <f>VLOOKUP(A5,'База данных спортсменов'!$A$2:$J$101,7,FALSE)</f>
        <v>0</v>
      </c>
      <c r="H5" s="148" t="str">
        <f>VLOOKUP(A5,'База данных спортсменов'!$A$2:$J$101,8,FALSE)</f>
        <v>Вахмистрова НА Фокин АА</v>
      </c>
      <c r="I5" s="149" t="str">
        <f>VLOOKUP(A5,'База данных спортсменов'!$A$2:$J$101,9,FALSE)</f>
        <v>Ю</v>
      </c>
      <c r="J5" s="150">
        <f>VLOOKUP(A5,'База данных спортсменов'!$A$2:$J$101,10,FALSE)</f>
        <v>0</v>
      </c>
      <c r="K5" s="3">
        <v>3</v>
      </c>
      <c r="M5" s="240">
        <v>2</v>
      </c>
      <c r="N5" s="242" t="str">
        <f>VLOOKUP(M5,'База данных спортсменов'!$A$2:$J$101,2,FALSE)</f>
        <v>Кулманаков Павел</v>
      </c>
      <c r="O5" s="246">
        <f>VLOOKUP(M5,'База данных спортсменов'!$A$2:$J$101,3,FALSE)</f>
        <v>39060</v>
      </c>
      <c r="P5" s="232" t="str">
        <f>VLOOKUP(M5,'База данных спортсменов'!$A$2:$J$101,4,FALSE)</f>
        <v>2ю</v>
      </c>
      <c r="Q5" s="236">
        <f>VLOOKUP(M5,'База данных спортсменов'!$A$2:$J$101,5,FALSE)</f>
        <v>32</v>
      </c>
      <c r="R5" s="248" t="str">
        <f>VLOOKUP(M5,'База данных спортсменов'!$A$2:$J$101,6,FALSE)</f>
        <v>Северск</v>
      </c>
      <c r="S5" s="232">
        <f>VLOOKUP(M5,'База данных спортсменов'!$A$2:$J$101,7,FALSE)</f>
        <v>0</v>
      </c>
      <c r="T5" s="234" t="str">
        <f>VLOOKUP(M5,'База данных спортсменов'!$A$2:$J$101,8,FALSE)</f>
        <v>Фокин А.А</v>
      </c>
      <c r="U5" s="236">
        <f>VLOOKUP(M5,'База данных спортсменов'!$A$2:$J$101,9,FALSE)</f>
        <v>0</v>
      </c>
      <c r="V5" s="238">
        <f>VLOOKUP(M5,'База данных спортсменов'!$A$2:$J$101,10,FALSE)</f>
        <v>0</v>
      </c>
      <c r="W5" s="254">
        <v>2</v>
      </c>
    </row>
    <row r="6" spans="1:23" ht="26.1" customHeight="1">
      <c r="A6" s="143">
        <v>4</v>
      </c>
      <c r="B6" s="156" t="str">
        <f>VLOOKUP(A6,'База данных спортсменов'!$A$2:$J$101,2,FALSE)</f>
        <v>Шалаев Иван</v>
      </c>
      <c r="C6" s="144">
        <f>VLOOKUP(A6,'База данных спортсменов'!$A$2:$J$101,3,FALSE)</f>
        <v>38276</v>
      </c>
      <c r="D6" s="145" t="str">
        <f>VLOOKUP(A6,'База данных спортсменов'!$A$2:$J$101,4,FALSE)</f>
        <v>2ю</v>
      </c>
      <c r="E6" s="146">
        <f>VLOOKUP(A6,'База данных спортсменов'!$A$2:$J$101,5,FALSE)</f>
        <v>38</v>
      </c>
      <c r="F6" s="147" t="str">
        <f>VLOOKUP(A6,'База данных спортсменов'!$A$2:$J$101,6,FALSE)</f>
        <v>Северск</v>
      </c>
      <c r="G6" s="145">
        <f>VLOOKUP(A6,'База данных спортсменов'!$A$2:$J$101,7,FALSE)</f>
        <v>0</v>
      </c>
      <c r="H6" s="148" t="str">
        <f>VLOOKUP(A6,'База данных спортсменов'!$A$2:$J$101,8,FALSE)</f>
        <v>Вахмистрова НА Фокин АА</v>
      </c>
      <c r="I6" s="149" t="str">
        <f>VLOOKUP(A6,'База данных спортсменов'!$A$2:$J$101,9,FALSE)</f>
        <v>Ю</v>
      </c>
      <c r="J6" s="150">
        <f>VLOOKUP(A6,'База данных спортсменов'!$A$2:$J$101,10,FALSE)</f>
        <v>0</v>
      </c>
      <c r="K6" s="3">
        <v>4</v>
      </c>
      <c r="M6" s="241"/>
      <c r="N6" s="243"/>
      <c r="O6" s="247"/>
      <c r="P6" s="233"/>
      <c r="Q6" s="237"/>
      <c r="R6" s="249"/>
      <c r="S6" s="233"/>
      <c r="T6" s="235"/>
      <c r="U6" s="237"/>
      <c r="V6" s="239"/>
      <c r="W6" s="255"/>
    </row>
    <row r="7" spans="1:23" ht="26.1" customHeight="1">
      <c r="A7" s="143">
        <v>5</v>
      </c>
      <c r="B7" s="156" t="str">
        <f>VLOOKUP(A7,'База данных спортсменов'!$A$2:$J$101,2,FALSE)</f>
        <v>Немеров Сергей</v>
      </c>
      <c r="C7" s="144">
        <f>VLOOKUP(A7,'База данных спортсменов'!$A$2:$J$101,3,FALSE)</f>
        <v>38422</v>
      </c>
      <c r="D7" s="145" t="str">
        <f>VLOOKUP(A7,'База данных спортсменов'!$A$2:$J$101,4,FALSE)</f>
        <v>2ю</v>
      </c>
      <c r="E7" s="146">
        <f>VLOOKUP(A7,'База данных спортсменов'!$A$2:$J$101,5,FALSE)</f>
        <v>42</v>
      </c>
      <c r="F7" s="147" t="str">
        <f>VLOOKUP(A7,'База данных спортсменов'!$A$2:$J$101,6,FALSE)</f>
        <v>Северск</v>
      </c>
      <c r="G7" s="145">
        <f>VLOOKUP(A7,'База данных спортсменов'!$A$2:$J$101,7,FALSE)</f>
        <v>0</v>
      </c>
      <c r="H7" s="148" t="str">
        <f>VLOOKUP(A7,'База данных спортсменов'!$A$2:$J$101,8,FALSE)</f>
        <v>Вахмистрова НА Фокин АА</v>
      </c>
      <c r="I7" s="149" t="str">
        <f>VLOOKUP(A7,'База данных спортсменов'!$A$2:$J$101,9,FALSE)</f>
        <v>Ю</v>
      </c>
      <c r="J7" s="150">
        <f>VLOOKUP(A7,'База данных спортсменов'!$A$2:$J$101,10,FALSE)</f>
        <v>0</v>
      </c>
      <c r="K7" s="3">
        <v>5</v>
      </c>
      <c r="M7" s="240">
        <v>3</v>
      </c>
      <c r="N7" s="242" t="str">
        <f>VLOOKUP(M7,'База данных спортсменов'!$A$2:$J$101,2,FALSE)</f>
        <v>Тропин Кирилл</v>
      </c>
      <c r="O7" s="246">
        <f>VLOOKUP(M7,'База данных спортсменов'!$A$2:$J$101,3,FALSE)</f>
        <v>38840</v>
      </c>
      <c r="P7" s="232" t="str">
        <f>VLOOKUP(M7,'База данных спортсменов'!$A$2:$J$101,4,FALSE)</f>
        <v>3ю</v>
      </c>
      <c r="Q7" s="236">
        <f>VLOOKUP(M7,'База данных спортсменов'!$A$2:$J$101,5,FALSE)</f>
        <v>46</v>
      </c>
      <c r="R7" s="248" t="str">
        <f>VLOOKUP(M7,'База данных спортсменов'!$A$2:$J$101,6,FALSE)</f>
        <v>Северск</v>
      </c>
      <c r="S7" s="232">
        <f>VLOOKUP(M7,'База данных спортсменов'!$A$2:$J$101,7,FALSE)</f>
        <v>0</v>
      </c>
      <c r="T7" s="234" t="str">
        <f>VLOOKUP(M7,'База данных спортсменов'!$A$2:$J$101,8,FALSE)</f>
        <v>Вахмистрова НА Фокин АА</v>
      </c>
      <c r="U7" s="236" t="str">
        <f>VLOOKUP(M7,'База данных спортсменов'!$A$2:$J$101,9,FALSE)</f>
        <v>Ю</v>
      </c>
      <c r="V7" s="238">
        <f>VLOOKUP(M7,'База данных спортсменов'!$A$2:$J$101,10,FALSE)</f>
        <v>0</v>
      </c>
      <c r="W7" s="254">
        <v>3</v>
      </c>
    </row>
    <row r="8" spans="1:23" ht="26.1" customHeight="1">
      <c r="A8" s="143">
        <v>6</v>
      </c>
      <c r="B8" s="156" t="str">
        <f>VLOOKUP(A8,'База данных спортсменов'!$A$2:$J$101,2,FALSE)</f>
        <v>Палаш Виктория</v>
      </c>
      <c r="C8" s="144">
        <f>VLOOKUP(A8,'База данных спортсменов'!$A$2:$J$101,3,FALSE)</f>
        <v>38145</v>
      </c>
      <c r="D8" s="145" t="str">
        <f>VLOOKUP(A8,'База данных спортсменов'!$A$2:$J$101,4,FALSE)</f>
        <v>2ю</v>
      </c>
      <c r="E8" s="146">
        <f>VLOOKUP(A8,'База данных спортсменов'!$A$2:$J$101,5,FALSE)</f>
        <v>43</v>
      </c>
      <c r="F8" s="147" t="str">
        <f>VLOOKUP(A8,'База данных спортсменов'!$A$2:$J$101,6,FALSE)</f>
        <v>Северск</v>
      </c>
      <c r="G8" s="145">
        <f>VLOOKUP(A8,'База данных спортсменов'!$A$2:$J$101,7,FALSE)</f>
        <v>0</v>
      </c>
      <c r="H8" s="148" t="str">
        <f>VLOOKUP(A8,'База данных спортсменов'!$A$2:$J$101,8,FALSE)</f>
        <v>Вахмистрова НА Фокин АА</v>
      </c>
      <c r="I8" s="149" t="str">
        <f>VLOOKUP(A8,'База данных спортсменов'!$A$2:$J$101,9,FALSE)</f>
        <v>Д</v>
      </c>
      <c r="J8" s="150">
        <f>VLOOKUP(A8,'База данных спортсменов'!$A$2:$J$101,10,FALSE)</f>
        <v>0</v>
      </c>
      <c r="K8" s="3">
        <v>6</v>
      </c>
      <c r="M8" s="241"/>
      <c r="N8" s="243"/>
      <c r="O8" s="247"/>
      <c r="P8" s="233"/>
      <c r="Q8" s="237"/>
      <c r="R8" s="249"/>
      <c r="S8" s="233"/>
      <c r="T8" s="235"/>
      <c r="U8" s="237"/>
      <c r="V8" s="239"/>
      <c r="W8" s="255"/>
    </row>
    <row r="9" spans="1:23" ht="26.1" customHeight="1">
      <c r="A9" s="143">
        <v>7</v>
      </c>
      <c r="B9" s="156" t="str">
        <f>VLOOKUP(A9,'База данных спортсменов'!$A$2:$J$101,2,FALSE)</f>
        <v>Шадрина Зоя</v>
      </c>
      <c r="C9" s="144">
        <f>VLOOKUP(A9,'База данных спортсменов'!$A$2:$J$101,3,FALSE)</f>
        <v>38916</v>
      </c>
      <c r="D9" s="145" t="str">
        <f>VLOOKUP(A9,'База данных спортсменов'!$A$2:$J$101,4,FALSE)</f>
        <v>3ю</v>
      </c>
      <c r="E9" s="146">
        <f>VLOOKUP(A9,'База данных спортсменов'!$A$2:$J$101,5,FALSE)</f>
        <v>40</v>
      </c>
      <c r="F9" s="147" t="str">
        <f>VLOOKUP(A9,'База данных спортсменов'!$A$2:$J$101,6,FALSE)</f>
        <v>Северск</v>
      </c>
      <c r="G9" s="145">
        <f>VLOOKUP(A9,'База данных спортсменов'!$A$2:$J$101,7,FALSE)</f>
        <v>0</v>
      </c>
      <c r="H9" s="148" t="str">
        <f>VLOOKUP(A9,'База данных спортсменов'!$A$2:$J$101,8,FALSE)</f>
        <v>Фокин АА</v>
      </c>
      <c r="I9" s="149" t="str">
        <f>VLOOKUP(A9,'База данных спортсменов'!$A$2:$J$101,9,FALSE)</f>
        <v>Д</v>
      </c>
      <c r="J9" s="150">
        <f>VLOOKUP(A9,'База данных спортсменов'!$A$2:$J$101,10,FALSE)</f>
        <v>0</v>
      </c>
      <c r="K9" s="3">
        <v>7</v>
      </c>
      <c r="M9" s="240">
        <v>4</v>
      </c>
      <c r="N9" s="242" t="str">
        <f>VLOOKUP(M9,'База данных спортсменов'!$A$2:$J$101,2,FALSE)</f>
        <v>Шалаев Иван</v>
      </c>
      <c r="O9" s="246">
        <f>VLOOKUP(M9,'База данных спортсменов'!$A$2:$J$101,3,FALSE)</f>
        <v>38276</v>
      </c>
      <c r="P9" s="232" t="str">
        <f>VLOOKUP(M9,'База данных спортсменов'!$A$2:$J$101,4,FALSE)</f>
        <v>2ю</v>
      </c>
      <c r="Q9" s="236">
        <f>VLOOKUP(M9,'База данных спортсменов'!$A$2:$J$101,5,FALSE)</f>
        <v>38</v>
      </c>
      <c r="R9" s="248" t="str">
        <f>VLOOKUP(M9,'База данных спортсменов'!$A$2:$J$101,6,FALSE)</f>
        <v>Северск</v>
      </c>
      <c r="S9" s="232">
        <f>VLOOKUP(M9,'База данных спортсменов'!$A$2:$J$101,7,FALSE)</f>
        <v>0</v>
      </c>
      <c r="T9" s="234" t="str">
        <f>VLOOKUP(M9,'База данных спортсменов'!$A$2:$J$101,8,FALSE)</f>
        <v>Вахмистрова НА Фокин АА</v>
      </c>
      <c r="U9" s="236" t="str">
        <f>VLOOKUP(M9,'База данных спортсменов'!$A$2:$J$101,9,FALSE)</f>
        <v>Ю</v>
      </c>
      <c r="V9" s="238">
        <f>VLOOKUP(M9,'База данных спортсменов'!$A$2:$J$101,10,FALSE)</f>
        <v>0</v>
      </c>
      <c r="W9" s="254">
        <v>4</v>
      </c>
    </row>
    <row r="10" spans="1:23" ht="26.1" customHeight="1">
      <c r="A10" s="143">
        <v>8</v>
      </c>
      <c r="B10" s="156" t="str">
        <f>VLOOKUP(A10,'База данных спортсменов'!$A$2:$J$101,2,FALSE)</f>
        <v>Гуляева Анастасия</v>
      </c>
      <c r="C10" s="144">
        <f>VLOOKUP(A10,'База данных спортсменов'!$A$2:$J$101,3,FALSE)</f>
        <v>38159</v>
      </c>
      <c r="D10" s="145" t="str">
        <f>VLOOKUP(A10,'База данных спортсменов'!$A$2:$J$101,4,FALSE)</f>
        <v>3ю</v>
      </c>
      <c r="E10" s="146">
        <f>VLOOKUP(A10,'База данных спортсменов'!$A$2:$J$101,5,FALSE)</f>
        <v>65</v>
      </c>
      <c r="F10" s="147" t="str">
        <f>VLOOKUP(A10,'База данных спортсменов'!$A$2:$J$101,6,FALSE)</f>
        <v>Северск</v>
      </c>
      <c r="G10" s="145">
        <f>VLOOKUP(A10,'База данных спортсменов'!$A$2:$J$101,7,FALSE)</f>
        <v>0</v>
      </c>
      <c r="H10" s="148" t="str">
        <f>VLOOKUP(A10,'База данных спортсменов'!$A$2:$J$101,8,FALSE)</f>
        <v>Вахмистрова НА Фокин АА</v>
      </c>
      <c r="I10" s="149" t="str">
        <f>VLOOKUP(A10,'База данных спортсменов'!$A$2:$J$101,9,FALSE)</f>
        <v>Ю</v>
      </c>
      <c r="J10" s="150">
        <f>VLOOKUP(A10,'База данных спортсменов'!$A$2:$J$101,10,FALSE)</f>
        <v>0</v>
      </c>
      <c r="K10" s="3">
        <v>8</v>
      </c>
      <c r="M10" s="241"/>
      <c r="N10" s="243"/>
      <c r="O10" s="247"/>
      <c r="P10" s="233"/>
      <c r="Q10" s="237"/>
      <c r="R10" s="249"/>
      <c r="S10" s="233"/>
      <c r="T10" s="235"/>
      <c r="U10" s="237"/>
      <c r="V10" s="239"/>
      <c r="W10" s="255"/>
    </row>
    <row r="11" spans="1:23" ht="26.1" customHeight="1">
      <c r="A11" s="143">
        <v>9</v>
      </c>
      <c r="B11" s="156" t="str">
        <f>VLOOKUP(A11,'База данных спортсменов'!$A$2:$J$101,2,FALSE)</f>
        <v>Скореднов Денис</v>
      </c>
      <c r="C11" s="144">
        <f>VLOOKUP(A11,'База данных спортсменов'!$A$2:$J$101,3,FALSE)</f>
        <v>38292</v>
      </c>
      <c r="D11" s="145" t="str">
        <f>VLOOKUP(A11,'База данных спортсменов'!$A$2:$J$101,4,FALSE)</f>
        <v>б.р</v>
      </c>
      <c r="E11" s="146">
        <f>VLOOKUP(A11,'База данных спортсменов'!$A$2:$J$101,5,FALSE)</f>
        <v>50</v>
      </c>
      <c r="F11" s="147" t="str">
        <f>VLOOKUP(A11,'База данных спортсменов'!$A$2:$J$101,6,FALSE)</f>
        <v>Северск</v>
      </c>
      <c r="G11" s="145">
        <f>VLOOKUP(A11,'База данных спортсменов'!$A$2:$J$101,7,FALSE)</f>
        <v>0</v>
      </c>
      <c r="H11" s="148" t="str">
        <f>VLOOKUP(A11,'База данных спортсменов'!$A$2:$J$101,8,FALSE)</f>
        <v>Вахмистрова НА Фокин АА</v>
      </c>
      <c r="I11" s="149" t="str">
        <f>VLOOKUP(A11,'База данных спортсменов'!$A$2:$J$101,9,FALSE)</f>
        <v>Ю</v>
      </c>
      <c r="J11" s="150">
        <f>VLOOKUP(A11,'База данных спортсменов'!$A$2:$J$101,10,FALSE)</f>
        <v>0</v>
      </c>
      <c r="K11" s="3">
        <v>9</v>
      </c>
      <c r="M11" s="240">
        <v>5</v>
      </c>
      <c r="N11" s="242" t="str">
        <f>VLOOKUP(M11,'База данных спортсменов'!$A$2:$J$101,2,FALSE)</f>
        <v>Немеров Сергей</v>
      </c>
      <c r="O11" s="246">
        <f>VLOOKUP(M11,'База данных спортсменов'!$A$2:$J$101,3,FALSE)</f>
        <v>38422</v>
      </c>
      <c r="P11" s="232" t="str">
        <f>VLOOKUP(M11,'База данных спортсменов'!$A$2:$J$101,4,FALSE)</f>
        <v>2ю</v>
      </c>
      <c r="Q11" s="236">
        <f>VLOOKUP(M11,'База данных спортсменов'!$A$2:$J$101,5,FALSE)</f>
        <v>42</v>
      </c>
      <c r="R11" s="248" t="str">
        <f>VLOOKUP(M11,'База данных спортсменов'!$A$2:$J$101,6,FALSE)</f>
        <v>Северск</v>
      </c>
      <c r="S11" s="232">
        <f>VLOOKUP(M11,'База данных спортсменов'!$A$2:$J$101,7,FALSE)</f>
        <v>0</v>
      </c>
      <c r="T11" s="234" t="str">
        <f>VLOOKUP(M11,'База данных спортсменов'!$A$2:$J$101,8,FALSE)</f>
        <v>Вахмистрова НА Фокин АА</v>
      </c>
      <c r="U11" s="236" t="str">
        <f>VLOOKUP(M11,'База данных спортсменов'!$A$2:$J$101,9,FALSE)</f>
        <v>Ю</v>
      </c>
      <c r="V11" s="238">
        <f>VLOOKUP(M11,'База данных спортсменов'!$A$2:$J$101,10,FALSE)</f>
        <v>0</v>
      </c>
      <c r="W11" s="254">
        <v>5</v>
      </c>
    </row>
    <row r="12" spans="1:23" ht="26.1" customHeight="1">
      <c r="A12" s="143">
        <v>10</v>
      </c>
      <c r="B12" s="156" t="str">
        <f>VLOOKUP(A12,'База данных спортсменов'!$A$2:$J$101,2,FALSE)</f>
        <v>Овчинников Владимир</v>
      </c>
      <c r="C12" s="144">
        <f>VLOOKUP(A12,'База данных спортсменов'!$A$2:$J$101,3,FALSE)</f>
        <v>38998</v>
      </c>
      <c r="D12" s="145" t="str">
        <f>VLOOKUP(A12,'База данных спортсменов'!$A$2:$J$101,4,FALSE)</f>
        <v>3ю</v>
      </c>
      <c r="E12" s="146">
        <f>VLOOKUP(A12,'База данных спортсменов'!$A$2:$J$101,5,FALSE)</f>
        <v>35</v>
      </c>
      <c r="F12" s="147" t="str">
        <f>VLOOKUP(A12,'База данных спортсменов'!$A$2:$J$101,6,FALSE)</f>
        <v>Северск</v>
      </c>
      <c r="G12" s="145">
        <f>VLOOKUP(A12,'База данных спортсменов'!$A$2:$J$101,7,FALSE)</f>
        <v>0</v>
      </c>
      <c r="H12" s="148" t="str">
        <f>VLOOKUP(A12,'База данных спортсменов'!$A$2:$J$101,8,FALSE)</f>
        <v>Вахмистрова НА Фокин АА</v>
      </c>
      <c r="I12" s="149" t="str">
        <f>VLOOKUP(A12,'База данных спортсменов'!$A$2:$J$101,9,FALSE)</f>
        <v>Ю</v>
      </c>
      <c r="J12" s="150">
        <f>VLOOKUP(A12,'База данных спортсменов'!$A$2:$J$101,10,FALSE)</f>
        <v>0</v>
      </c>
      <c r="K12" s="3">
        <v>10</v>
      </c>
      <c r="M12" s="241"/>
      <c r="N12" s="243"/>
      <c r="O12" s="247"/>
      <c r="P12" s="233"/>
      <c r="Q12" s="237"/>
      <c r="R12" s="249"/>
      <c r="S12" s="233"/>
      <c r="T12" s="235"/>
      <c r="U12" s="237"/>
      <c r="V12" s="239"/>
      <c r="W12" s="255"/>
    </row>
    <row r="13" spans="1:23" ht="26.1" customHeight="1">
      <c r="A13" s="143">
        <v>11</v>
      </c>
      <c r="B13" s="156" t="str">
        <f>VLOOKUP(A13,'База данных спортсменов'!$A$2:$J$101,2,FALSE)</f>
        <v>Губина Дарья</v>
      </c>
      <c r="C13" s="144">
        <f>VLOOKUP(A13,'База данных спортсменов'!$A$2:$J$101,3,FALSE)</f>
        <v>38872</v>
      </c>
      <c r="D13" s="145" t="str">
        <f>VLOOKUP(A13,'База данных спортсменов'!$A$2:$J$101,4,FALSE)</f>
        <v>3ю</v>
      </c>
      <c r="E13" s="146">
        <f>VLOOKUP(A13,'База данных спортсменов'!$A$2:$J$101,5,FALSE)</f>
        <v>43</v>
      </c>
      <c r="F13" s="147" t="str">
        <f>VLOOKUP(A13,'База данных спортсменов'!$A$2:$J$101,6,FALSE)</f>
        <v>Северск</v>
      </c>
      <c r="G13" s="145">
        <f>VLOOKUP(A13,'База данных спортсменов'!$A$2:$J$101,7,FALSE)</f>
        <v>0</v>
      </c>
      <c r="H13" s="148" t="str">
        <f>VLOOKUP(A13,'База данных спортсменов'!$A$2:$J$101,8,FALSE)</f>
        <v>Фокин АА Вышегородцев ДЕ</v>
      </c>
      <c r="I13" s="149" t="str">
        <f>VLOOKUP(A13,'База данных спортсменов'!$A$2:$J$101,9,FALSE)</f>
        <v>Ю</v>
      </c>
      <c r="J13" s="150">
        <f>VLOOKUP(A13,'База данных спортсменов'!$A$2:$J$101,10,FALSE)</f>
        <v>0</v>
      </c>
      <c r="K13" s="3">
        <v>11</v>
      </c>
      <c r="M13" s="240">
        <v>6</v>
      </c>
      <c r="N13" s="242" t="str">
        <f>VLOOKUP(M13,'База данных спортсменов'!$A$2:$J$101,2,FALSE)</f>
        <v>Палаш Виктория</v>
      </c>
      <c r="O13" s="246">
        <f>VLOOKUP(M13,'База данных спортсменов'!$A$2:$J$101,3,FALSE)</f>
        <v>38145</v>
      </c>
      <c r="P13" s="232" t="str">
        <f>VLOOKUP(M13,'База данных спортсменов'!$A$2:$J$101,4,FALSE)</f>
        <v>2ю</v>
      </c>
      <c r="Q13" s="236">
        <f>VLOOKUP(M13,'База данных спортсменов'!$A$2:$J$101,5,FALSE)</f>
        <v>43</v>
      </c>
      <c r="R13" s="248" t="str">
        <f>VLOOKUP(M13,'База данных спортсменов'!$A$2:$J$101,6,FALSE)</f>
        <v>Северск</v>
      </c>
      <c r="S13" s="232">
        <f>VLOOKUP(M13,'База данных спортсменов'!$A$2:$J$101,7,FALSE)</f>
        <v>0</v>
      </c>
      <c r="T13" s="234" t="str">
        <f>VLOOKUP(M13,'База данных спортсменов'!$A$2:$J$101,8,FALSE)</f>
        <v>Вахмистрова НА Фокин АА</v>
      </c>
      <c r="U13" s="236" t="str">
        <f>VLOOKUP(M13,'База данных спортсменов'!$A$2:$J$101,9,FALSE)</f>
        <v>Д</v>
      </c>
      <c r="V13" s="238">
        <f>VLOOKUP(M13,'База данных спортсменов'!$A$2:$J$101,10,FALSE)</f>
        <v>0</v>
      </c>
      <c r="W13" s="254">
        <v>6</v>
      </c>
    </row>
    <row r="14" spans="1:23" ht="26.1" customHeight="1">
      <c r="A14" s="143">
        <v>12</v>
      </c>
      <c r="B14" s="156" t="str">
        <f>VLOOKUP(A14,'База данных спортсменов'!$A$2:$J$101,2,FALSE)</f>
        <v>Карасев Данила</v>
      </c>
      <c r="C14" s="144">
        <f>VLOOKUP(A14,'База данных спортсменов'!$A$2:$J$101,3,FALSE)</f>
        <v>38302</v>
      </c>
      <c r="D14" s="145" t="str">
        <f>VLOOKUP(A14,'База данных спортсменов'!$A$2:$J$101,4,FALSE)</f>
        <v>3ю</v>
      </c>
      <c r="E14" s="146">
        <f>VLOOKUP(A14,'База данных спортсменов'!$A$2:$J$101,5,FALSE)</f>
        <v>38</v>
      </c>
      <c r="F14" s="147" t="str">
        <f>VLOOKUP(A14,'База данных спортсменов'!$A$2:$J$101,6,FALSE)</f>
        <v>Северск</v>
      </c>
      <c r="G14" s="145">
        <f>VLOOKUP(A14,'База данных спортсменов'!$A$2:$J$101,7,FALSE)</f>
        <v>0</v>
      </c>
      <c r="H14" s="148" t="str">
        <f>VLOOKUP(A14,'База данных спортсменов'!$A$2:$J$101,8,FALSE)</f>
        <v>Фокин АА Вышегородцев ДЕ</v>
      </c>
      <c r="I14" s="149" t="str">
        <f>VLOOKUP(A14,'База данных спортсменов'!$A$2:$J$101,9,FALSE)</f>
        <v>Ю</v>
      </c>
      <c r="J14" s="150">
        <f>VLOOKUP(A14,'База данных спортсменов'!$A$2:$J$101,10,FALSE)</f>
        <v>0</v>
      </c>
      <c r="K14" s="3">
        <v>12</v>
      </c>
      <c r="M14" s="241"/>
      <c r="N14" s="243"/>
      <c r="O14" s="247"/>
      <c r="P14" s="233"/>
      <c r="Q14" s="237"/>
      <c r="R14" s="249"/>
      <c r="S14" s="233"/>
      <c r="T14" s="235"/>
      <c r="U14" s="237"/>
      <c r="V14" s="239"/>
      <c r="W14" s="255"/>
    </row>
    <row r="15" spans="1:23" ht="26.1" customHeight="1">
      <c r="A15" s="143">
        <v>13</v>
      </c>
      <c r="B15" s="156" t="str">
        <f>VLOOKUP(A15,'База данных спортсменов'!$A$2:$J$101,2,FALSE)</f>
        <v>Миронов Виктор</v>
      </c>
      <c r="C15" s="144">
        <f>VLOOKUP(A15,'База данных спортсменов'!$A$2:$J$101,3,FALSE)</f>
        <v>38398</v>
      </c>
      <c r="D15" s="145" t="str">
        <f>VLOOKUP(A15,'База данных спортсменов'!$A$2:$J$101,4,FALSE)</f>
        <v>3ю</v>
      </c>
      <c r="E15" s="146">
        <f>VLOOKUP(A15,'База данных спортсменов'!$A$2:$J$101,5,FALSE)</f>
        <v>35</v>
      </c>
      <c r="F15" s="147" t="str">
        <f>VLOOKUP(A15,'База данных спортсменов'!$A$2:$J$101,6,FALSE)</f>
        <v>Северск</v>
      </c>
      <c r="G15" s="145">
        <f>VLOOKUP(A15,'База данных спортсменов'!$A$2:$J$101,7,FALSE)</f>
        <v>0</v>
      </c>
      <c r="H15" s="148" t="str">
        <f>VLOOKUP(A15,'База данных спортсменов'!$A$2:$J$101,8,FALSE)</f>
        <v>Фокин АА Вышегородцев ДЕ</v>
      </c>
      <c r="I15" s="149" t="str">
        <f>VLOOKUP(A15,'База данных спортсменов'!$A$2:$J$101,9,FALSE)</f>
        <v>Ю</v>
      </c>
      <c r="J15" s="150">
        <f>VLOOKUP(A15,'База данных спортсменов'!$A$2:$J$101,10,FALSE)</f>
        <v>0</v>
      </c>
      <c r="K15" s="3">
        <v>13</v>
      </c>
      <c r="M15" s="240">
        <v>7</v>
      </c>
      <c r="N15" s="242" t="str">
        <f>VLOOKUP(M15,'База данных спортсменов'!$A$2:$J$101,2,FALSE)</f>
        <v>Шадрина Зоя</v>
      </c>
      <c r="O15" s="246">
        <f>VLOOKUP(M15,'База данных спортсменов'!$A$2:$J$101,3,FALSE)</f>
        <v>38916</v>
      </c>
      <c r="P15" s="232" t="str">
        <f>VLOOKUP(M15,'База данных спортсменов'!$A$2:$J$101,4,FALSE)</f>
        <v>3ю</v>
      </c>
      <c r="Q15" s="236">
        <f>VLOOKUP(M15,'База данных спортсменов'!$A$2:$J$101,5,FALSE)</f>
        <v>40</v>
      </c>
      <c r="R15" s="248" t="str">
        <f>VLOOKUP(M15,'База данных спортсменов'!$A$2:$J$101,6,FALSE)</f>
        <v>Северск</v>
      </c>
      <c r="S15" s="232">
        <f>VLOOKUP(M15,'База данных спортсменов'!$A$2:$J$101,7,FALSE)</f>
        <v>0</v>
      </c>
      <c r="T15" s="234" t="str">
        <f>VLOOKUP(M15,'База данных спортсменов'!$A$2:$J$101,8,FALSE)</f>
        <v>Фокин АА</v>
      </c>
      <c r="U15" s="236" t="str">
        <f>VLOOKUP(M15,'База данных спортсменов'!$A$2:$J$101,9,FALSE)</f>
        <v>Д</v>
      </c>
      <c r="V15" s="238">
        <f>VLOOKUP(M15,'База данных спортсменов'!$A$2:$J$101,10,FALSE)</f>
        <v>0</v>
      </c>
      <c r="W15" s="254">
        <v>7</v>
      </c>
    </row>
    <row r="16" spans="1:23" ht="26.1" customHeight="1">
      <c r="A16" s="143">
        <v>14</v>
      </c>
      <c r="B16" s="156" t="str">
        <f>VLOOKUP(A16,'База данных спортсменов'!$A$2:$J$101,2,FALSE)</f>
        <v>Цеханович Максим</v>
      </c>
      <c r="C16" s="144">
        <f>VLOOKUP(A16,'База данных спортсменов'!$A$2:$J$101,3,FALSE)</f>
        <v>38351</v>
      </c>
      <c r="D16" s="145" t="str">
        <f>VLOOKUP(A16,'База данных спортсменов'!$A$2:$J$101,4,FALSE)</f>
        <v>1ю</v>
      </c>
      <c r="E16" s="146">
        <f>VLOOKUP(A16,'База данных спортсменов'!$A$2:$J$101,5,FALSE)</f>
        <v>50</v>
      </c>
      <c r="F16" s="147" t="str">
        <f>VLOOKUP(A16,'База данных спортсменов'!$A$2:$J$101,6,FALSE)</f>
        <v>Северск</v>
      </c>
      <c r="G16" s="145">
        <f>VLOOKUP(A16,'База данных спортсменов'!$A$2:$J$101,7,FALSE)</f>
        <v>0</v>
      </c>
      <c r="H16" s="148" t="str">
        <f>VLOOKUP(A16,'База данных спортсменов'!$A$2:$J$101,8,FALSE)</f>
        <v>Вышегородцев ДЕ Фокин АА</v>
      </c>
      <c r="I16" s="149" t="str">
        <f>VLOOKUP(A16,'База данных спортсменов'!$A$2:$J$101,9,FALSE)</f>
        <v>Ю</v>
      </c>
      <c r="J16" s="150">
        <f>VLOOKUP(A16,'База данных спортсменов'!$A$2:$J$101,10,FALSE)</f>
        <v>0</v>
      </c>
      <c r="K16" s="3">
        <v>14</v>
      </c>
      <c r="M16" s="241"/>
      <c r="N16" s="243"/>
      <c r="O16" s="247"/>
      <c r="P16" s="233"/>
      <c r="Q16" s="237"/>
      <c r="R16" s="249"/>
      <c r="S16" s="233"/>
      <c r="T16" s="235"/>
      <c r="U16" s="237"/>
      <c r="V16" s="239"/>
      <c r="W16" s="255"/>
    </row>
    <row r="17" spans="1:23" ht="26.1" customHeight="1">
      <c r="A17" s="143">
        <v>15</v>
      </c>
      <c r="B17" s="156" t="str">
        <f>VLOOKUP(A17,'База данных спортсменов'!$A$2:$J$101,2,FALSE)</f>
        <v>Симонов Дмитрий</v>
      </c>
      <c r="C17" s="144">
        <f>VLOOKUP(A17,'База данных спортсменов'!$A$2:$J$101,3,FALSE)</f>
        <v>38221</v>
      </c>
      <c r="D17" s="145" t="str">
        <f>VLOOKUP(A17,'База данных спортсменов'!$A$2:$J$101,4,FALSE)</f>
        <v>бр</v>
      </c>
      <c r="E17" s="146">
        <f>VLOOKUP(A17,'База данных спортсменов'!$A$2:$J$101,5,FALSE)</f>
        <v>59</v>
      </c>
      <c r="F17" s="147" t="str">
        <f>VLOOKUP(A17,'База данных спортсменов'!$A$2:$J$101,6,FALSE)</f>
        <v>Северск</v>
      </c>
      <c r="G17" s="145">
        <f>VLOOKUP(A17,'База данных спортсменов'!$A$2:$J$101,7,FALSE)</f>
        <v>0</v>
      </c>
      <c r="H17" s="148" t="str">
        <f>VLOOKUP(A17,'База данных спортсменов'!$A$2:$J$101,8,FALSE)</f>
        <v>Вышегородцев ДЕ Фокин АА</v>
      </c>
      <c r="I17" s="149" t="str">
        <f>VLOOKUP(A17,'База данных спортсменов'!$A$2:$J$101,9,FALSE)</f>
        <v>Ю</v>
      </c>
      <c r="J17" s="150">
        <f>VLOOKUP(A17,'База данных спортсменов'!$A$2:$J$101,10,FALSE)</f>
        <v>0</v>
      </c>
      <c r="K17" s="3">
        <v>15</v>
      </c>
      <c r="M17" s="240">
        <v>8</v>
      </c>
      <c r="N17" s="242" t="str">
        <f>VLOOKUP(M17,'База данных спортсменов'!$A$2:$J$101,2,FALSE)</f>
        <v>Гуляева Анастасия</v>
      </c>
      <c r="O17" s="246">
        <f>VLOOKUP(M17,'База данных спортсменов'!$A$2:$J$101,3,FALSE)</f>
        <v>38159</v>
      </c>
      <c r="P17" s="232" t="str">
        <f>VLOOKUP(M17,'База данных спортсменов'!$A$2:$J$101,4,FALSE)</f>
        <v>3ю</v>
      </c>
      <c r="Q17" s="236">
        <f>VLOOKUP(M17,'База данных спортсменов'!$A$2:$J$101,5,FALSE)</f>
        <v>65</v>
      </c>
      <c r="R17" s="248" t="str">
        <f>VLOOKUP(M17,'База данных спортсменов'!$A$2:$J$101,6,FALSE)</f>
        <v>Северск</v>
      </c>
      <c r="S17" s="232">
        <f>VLOOKUP(M17,'База данных спортсменов'!$A$2:$J$101,7,FALSE)</f>
        <v>0</v>
      </c>
      <c r="T17" s="234" t="str">
        <f>VLOOKUP(M17,'База данных спортсменов'!$A$2:$J$101,8,FALSE)</f>
        <v>Вахмистрова НА Фокин АА</v>
      </c>
      <c r="U17" s="236" t="str">
        <f>VLOOKUP(M17,'База данных спортсменов'!$A$2:$J$101,9,FALSE)</f>
        <v>Ю</v>
      </c>
      <c r="V17" s="238">
        <f>VLOOKUP(M17,'База данных спортсменов'!$A$2:$J$101,10,FALSE)</f>
        <v>0</v>
      </c>
      <c r="W17" s="254">
        <v>8</v>
      </c>
    </row>
    <row r="18" spans="1:23" ht="26.1" customHeight="1">
      <c r="A18" s="143">
        <v>16</v>
      </c>
      <c r="B18" s="156" t="str">
        <f>VLOOKUP(A18,'База данных спортсменов'!$A$2:$J$101,2,FALSE)</f>
        <v>Анищенко Дарья</v>
      </c>
      <c r="C18" s="144">
        <f>VLOOKUP(A18,'База данных спортсменов'!$A$2:$J$101,3,FALSE)</f>
        <v>39005</v>
      </c>
      <c r="D18" s="145" t="str">
        <f>VLOOKUP(A18,'База данных спортсменов'!$A$2:$J$101,4,FALSE)</f>
        <v>3ю</v>
      </c>
      <c r="E18" s="146">
        <f>VLOOKUP(A18,'База данных спортсменов'!$A$2:$J$101,5,FALSE)</f>
        <v>34</v>
      </c>
      <c r="F18" s="147" t="str">
        <f>VLOOKUP(A18,'База данных спортсменов'!$A$2:$J$101,6,FALSE)</f>
        <v>Северск</v>
      </c>
      <c r="G18" s="145">
        <f>VLOOKUP(A18,'База данных спортсменов'!$A$2:$J$101,7,FALSE)</f>
        <v>0</v>
      </c>
      <c r="H18" s="148" t="str">
        <f>VLOOKUP(A18,'База данных спортсменов'!$A$2:$J$101,8,FALSE)</f>
        <v xml:space="preserve">Вахмистрова Н.А. </v>
      </c>
      <c r="I18" s="149" t="str">
        <f>VLOOKUP(A18,'База данных спортсменов'!$A$2:$J$101,9,FALSE)</f>
        <v>Ю</v>
      </c>
      <c r="J18" s="150">
        <f>VLOOKUP(A18,'База данных спортсменов'!$A$2:$J$101,10,FALSE)</f>
        <v>0</v>
      </c>
      <c r="K18" s="3">
        <v>16</v>
      </c>
      <c r="M18" s="241"/>
      <c r="N18" s="243"/>
      <c r="O18" s="247"/>
      <c r="P18" s="233"/>
      <c r="Q18" s="237"/>
      <c r="R18" s="249"/>
      <c r="S18" s="233"/>
      <c r="T18" s="235"/>
      <c r="U18" s="237"/>
      <c r="V18" s="239"/>
      <c r="W18" s="255"/>
    </row>
    <row r="19" spans="1:23" ht="26.1" customHeight="1">
      <c r="A19" s="143">
        <v>17</v>
      </c>
      <c r="B19" s="156" t="str">
        <f>VLOOKUP(A19,'База данных спортсменов'!$A$2:$J$101,2,FALSE)</f>
        <v>Ремезов Павел</v>
      </c>
      <c r="C19" s="144">
        <f>VLOOKUP(A19,'База данных спортсменов'!$A$2:$J$101,3,FALSE)</f>
        <v>39062</v>
      </c>
      <c r="D19" s="145" t="str">
        <f>VLOOKUP(A19,'База данных спортсменов'!$A$2:$J$101,4,FALSE)</f>
        <v>3ю</v>
      </c>
      <c r="E19" s="146">
        <f>VLOOKUP(A19,'База данных спортсменов'!$A$2:$J$101,5,FALSE)</f>
        <v>29</v>
      </c>
      <c r="F19" s="147" t="str">
        <f>VLOOKUP(A19,'База данных спортсменов'!$A$2:$J$101,6,FALSE)</f>
        <v>Северск</v>
      </c>
      <c r="G19" s="145">
        <f>VLOOKUP(A19,'База данных спортсменов'!$A$2:$J$101,7,FALSE)</f>
        <v>0</v>
      </c>
      <c r="H19" s="148" t="str">
        <f>VLOOKUP(A19,'База данных спортсменов'!$A$2:$J$101,8,FALSE)</f>
        <v>Вахмистрова Н.А</v>
      </c>
      <c r="I19" s="149">
        <f>VLOOKUP(A19,'База данных спортсменов'!$A$2:$J$101,9,FALSE)</f>
        <v>0</v>
      </c>
      <c r="J19" s="150">
        <f>VLOOKUP(A19,'База данных спортсменов'!$A$2:$J$101,10,FALSE)</f>
        <v>0</v>
      </c>
      <c r="K19" s="3">
        <v>17</v>
      </c>
      <c r="M19" s="240">
        <v>9</v>
      </c>
      <c r="N19" s="242" t="str">
        <f>VLOOKUP(M19,'База данных спортсменов'!$A$2:$J$101,2,FALSE)</f>
        <v>Скореднов Денис</v>
      </c>
      <c r="O19" s="246">
        <f>VLOOKUP(M19,'База данных спортсменов'!$A$2:$J$101,3,FALSE)</f>
        <v>38292</v>
      </c>
      <c r="P19" s="232" t="str">
        <f>VLOOKUP(M19,'База данных спортсменов'!$A$2:$J$101,4,FALSE)</f>
        <v>б.р</v>
      </c>
      <c r="Q19" s="236">
        <f>VLOOKUP(M19,'База данных спортсменов'!$A$2:$J$101,5,FALSE)</f>
        <v>50</v>
      </c>
      <c r="R19" s="248" t="str">
        <f>VLOOKUP(M19,'База данных спортсменов'!$A$2:$J$101,6,FALSE)</f>
        <v>Северск</v>
      </c>
      <c r="S19" s="232">
        <f>VLOOKUP(M19,'База данных спортсменов'!$A$2:$J$101,7,FALSE)</f>
        <v>0</v>
      </c>
      <c r="T19" s="234" t="str">
        <f>VLOOKUP(M19,'База данных спортсменов'!$A$2:$J$101,8,FALSE)</f>
        <v>Вахмистрова НА Фокин АА</v>
      </c>
      <c r="U19" s="236" t="str">
        <f>VLOOKUP(M19,'База данных спортсменов'!$A$2:$J$101,9,FALSE)</f>
        <v>Ю</v>
      </c>
      <c r="V19" s="238">
        <f>VLOOKUP(M19,'База данных спортсменов'!$A$2:$J$101,10,FALSE)</f>
        <v>0</v>
      </c>
      <c r="W19" s="254">
        <v>9</v>
      </c>
    </row>
    <row r="20" spans="1:23" ht="26.1" customHeight="1">
      <c r="A20" s="143">
        <v>18</v>
      </c>
      <c r="B20" s="156" t="str">
        <f>VLOOKUP(A20,'База данных спортсменов'!$A$2:$J$101,2,FALSE)</f>
        <v>Лисовский Денис</v>
      </c>
      <c r="C20" s="144">
        <f>VLOOKUP(A20,'База данных спортсменов'!$A$2:$J$101,3,FALSE)</f>
        <v>38492</v>
      </c>
      <c r="D20" s="145" t="str">
        <f>VLOOKUP(A20,'База данных спортсменов'!$A$2:$J$101,4,FALSE)</f>
        <v>1ю</v>
      </c>
      <c r="E20" s="146">
        <f>VLOOKUP(A20,'База данных спортсменов'!$A$2:$J$101,5,FALSE)</f>
        <v>38</v>
      </c>
      <c r="F20" s="147" t="str">
        <f>VLOOKUP(A20,'База данных спортсменов'!$A$2:$J$101,6,FALSE)</f>
        <v>Северск</v>
      </c>
      <c r="G20" s="145">
        <f>VLOOKUP(A20,'База данных спортсменов'!$A$2:$J$101,7,FALSE)</f>
        <v>0</v>
      </c>
      <c r="H20" s="148" t="str">
        <f>VLOOKUP(A20,'База данных спортсменов'!$A$2:$J$101,8,FALSE)</f>
        <v>Липин ЮВ</v>
      </c>
      <c r="I20" s="149" t="str">
        <f>VLOOKUP(A20,'База данных спортсменов'!$A$2:$J$101,9,FALSE)</f>
        <v>Ю</v>
      </c>
      <c r="J20" s="150">
        <f>VLOOKUP(A20,'База данных спортсменов'!$A$2:$J$101,10,FALSE)</f>
        <v>0</v>
      </c>
      <c r="K20" s="3">
        <v>18</v>
      </c>
      <c r="M20" s="241"/>
      <c r="N20" s="243"/>
      <c r="O20" s="247"/>
      <c r="P20" s="233"/>
      <c r="Q20" s="237"/>
      <c r="R20" s="249"/>
      <c r="S20" s="233"/>
      <c r="T20" s="235"/>
      <c r="U20" s="237"/>
      <c r="V20" s="239"/>
      <c r="W20" s="255"/>
    </row>
    <row r="21" spans="1:23" ht="26.1" customHeight="1">
      <c r="A21" s="143">
        <v>19</v>
      </c>
      <c r="B21" s="156" t="str">
        <f>VLOOKUP(A21,'База данных спортсменов'!$A$2:$J$101,2,FALSE)</f>
        <v>Борисов Никита</v>
      </c>
      <c r="C21" s="144">
        <f>VLOOKUP(A21,'База данных спортсменов'!$A$2:$J$101,3,FALSE)</f>
        <v>38447</v>
      </c>
      <c r="D21" s="145" t="str">
        <f>VLOOKUP(A21,'База данных спортсменов'!$A$2:$J$101,4,FALSE)</f>
        <v>1ю</v>
      </c>
      <c r="E21" s="146">
        <f>VLOOKUP(A21,'База данных спортсменов'!$A$2:$J$101,5,FALSE)</f>
        <v>42</v>
      </c>
      <c r="F21" s="147" t="str">
        <f>VLOOKUP(A21,'База данных спортсменов'!$A$2:$J$101,6,FALSE)</f>
        <v>Северск</v>
      </c>
      <c r="G21" s="145">
        <f>VLOOKUP(A21,'База данных спортсменов'!$A$2:$J$101,7,FALSE)</f>
        <v>0</v>
      </c>
      <c r="H21" s="148" t="str">
        <f>VLOOKUP(A21,'База данных спортсменов'!$A$2:$J$101,8,FALSE)</f>
        <v>Липин ЮВ</v>
      </c>
      <c r="I21" s="149" t="str">
        <f>VLOOKUP(A21,'База данных спортсменов'!$A$2:$J$101,9,FALSE)</f>
        <v>Ю</v>
      </c>
      <c r="J21" s="150">
        <f>VLOOKUP(A21,'База данных спортсменов'!$A$2:$J$101,10,FALSE)</f>
        <v>0</v>
      </c>
      <c r="K21" s="3">
        <v>19</v>
      </c>
      <c r="M21" s="240">
        <v>10</v>
      </c>
      <c r="N21" s="242" t="str">
        <f>VLOOKUP(M21,'База данных спортсменов'!$A$2:$J$101,2,FALSE)</f>
        <v>Овчинников Владимир</v>
      </c>
      <c r="O21" s="246">
        <f>VLOOKUP(M21,'База данных спортсменов'!$A$2:$J$101,3,FALSE)</f>
        <v>38998</v>
      </c>
      <c r="P21" s="232" t="str">
        <f>VLOOKUP(M21,'База данных спортсменов'!$A$2:$J$101,4,FALSE)</f>
        <v>3ю</v>
      </c>
      <c r="Q21" s="236">
        <f>VLOOKUP(M21,'База данных спортсменов'!$A$2:$J$101,5,FALSE)</f>
        <v>35</v>
      </c>
      <c r="R21" s="248" t="str">
        <f>VLOOKUP(M21,'База данных спортсменов'!$A$2:$J$101,6,FALSE)</f>
        <v>Северск</v>
      </c>
      <c r="S21" s="232">
        <f>VLOOKUP(M21,'База данных спортсменов'!$A$2:$J$101,7,FALSE)</f>
        <v>0</v>
      </c>
      <c r="T21" s="234" t="str">
        <f>VLOOKUP(M21,'База данных спортсменов'!$A$2:$J$101,8,FALSE)</f>
        <v>Вахмистрова НА Фокин АА</v>
      </c>
      <c r="U21" s="236" t="str">
        <f>VLOOKUP(M21,'База данных спортсменов'!$A$2:$J$101,9,FALSE)</f>
        <v>Ю</v>
      </c>
      <c r="V21" s="238">
        <f>VLOOKUP(M21,'База данных спортсменов'!$A$2:$J$101,10,FALSE)</f>
        <v>0</v>
      </c>
      <c r="W21" s="254">
        <v>10</v>
      </c>
    </row>
    <row r="22" spans="1:23" ht="26.1" customHeight="1">
      <c r="A22" s="143">
        <v>20</v>
      </c>
      <c r="B22" s="156" t="str">
        <f>VLOOKUP(A22,'База данных спортсменов'!$A$2:$J$101,2,FALSE)</f>
        <v>Носков Игорь</v>
      </c>
      <c r="C22" s="144">
        <f>VLOOKUP(A22,'База данных спортсменов'!$A$2:$J$101,3,FALSE)</f>
        <v>39030</v>
      </c>
      <c r="D22" s="145" t="str">
        <f>VLOOKUP(A22,'База данных спортсменов'!$A$2:$J$101,4,FALSE)</f>
        <v>3ю</v>
      </c>
      <c r="E22" s="146">
        <f>VLOOKUP(A22,'База данных спортсменов'!$A$2:$J$101,5,FALSE)</f>
        <v>35</v>
      </c>
      <c r="F22" s="147" t="str">
        <f>VLOOKUP(A22,'База данных спортсменов'!$A$2:$J$101,6,FALSE)</f>
        <v>Северск</v>
      </c>
      <c r="G22" s="145">
        <f>VLOOKUP(A22,'База данных спортсменов'!$A$2:$J$101,7,FALSE)</f>
        <v>0</v>
      </c>
      <c r="H22" s="148" t="str">
        <f>VLOOKUP(A22,'База данных спортсменов'!$A$2:$J$101,8,FALSE)</f>
        <v>Липин ЮВ</v>
      </c>
      <c r="I22" s="149" t="str">
        <f>VLOOKUP(A22,'База данных спортсменов'!$A$2:$J$101,9,FALSE)</f>
        <v>Ю</v>
      </c>
      <c r="J22" s="150">
        <f>VLOOKUP(A22,'База данных спортсменов'!$A$2:$J$101,10,FALSE)</f>
        <v>0</v>
      </c>
      <c r="K22" s="3">
        <v>20</v>
      </c>
      <c r="M22" s="241"/>
      <c r="N22" s="243"/>
      <c r="O22" s="247"/>
      <c r="P22" s="233"/>
      <c r="Q22" s="237"/>
      <c r="R22" s="249"/>
      <c r="S22" s="233"/>
      <c r="T22" s="235"/>
      <c r="U22" s="237"/>
      <c r="V22" s="239"/>
      <c r="W22" s="255"/>
    </row>
    <row r="23" spans="1:23" ht="26.1" customHeight="1">
      <c r="A23" s="143">
        <v>21</v>
      </c>
      <c r="B23" s="156" t="str">
        <f>VLOOKUP(A23,'База данных спортсменов'!$A$2:$J$101,2,FALSE)</f>
        <v>Рыбалко Станислав</v>
      </c>
      <c r="C23" s="144">
        <f>VLOOKUP(A23,'База данных спортсменов'!$A$2:$J$101,3,FALSE)</f>
        <v>38407</v>
      </c>
      <c r="D23" s="145" t="str">
        <f>VLOOKUP(A23,'База данных спортсменов'!$A$2:$J$101,4,FALSE)</f>
        <v>2ю</v>
      </c>
      <c r="E23" s="146">
        <f>VLOOKUP(A23,'База данных спортсменов'!$A$2:$J$101,5,FALSE)</f>
        <v>29</v>
      </c>
      <c r="F23" s="147" t="str">
        <f>VLOOKUP(A23,'База данных спортсменов'!$A$2:$J$101,6,FALSE)</f>
        <v>Северск</v>
      </c>
      <c r="G23" s="145">
        <f>VLOOKUP(A23,'База данных спортсменов'!$A$2:$J$101,7,FALSE)</f>
        <v>0</v>
      </c>
      <c r="H23" s="148" t="str">
        <f>VLOOKUP(A23,'База данных спортсменов'!$A$2:$J$101,8,FALSE)</f>
        <v>Липин ЮВ</v>
      </c>
      <c r="I23" s="149" t="str">
        <f>VLOOKUP(A23,'База данных спортсменов'!$A$2:$J$101,9,FALSE)</f>
        <v>Ю</v>
      </c>
      <c r="J23" s="150">
        <f>VLOOKUP(A23,'База данных спортсменов'!$A$2:$J$101,10,FALSE)</f>
        <v>0</v>
      </c>
      <c r="K23" s="3">
        <v>21</v>
      </c>
      <c r="M23" s="240">
        <v>11</v>
      </c>
      <c r="N23" s="242" t="str">
        <f>VLOOKUP(M23,'База данных спортсменов'!$A$2:$J$101,2,FALSE)</f>
        <v>Губина Дарья</v>
      </c>
      <c r="O23" s="246">
        <f>VLOOKUP(M23,'База данных спортсменов'!$A$2:$J$101,3,FALSE)</f>
        <v>38872</v>
      </c>
      <c r="P23" s="232" t="str">
        <f>VLOOKUP(M23,'База данных спортсменов'!$A$2:$J$101,4,FALSE)</f>
        <v>3ю</v>
      </c>
      <c r="Q23" s="236">
        <f>VLOOKUP(M23,'База данных спортсменов'!$A$2:$J$101,5,FALSE)</f>
        <v>43</v>
      </c>
      <c r="R23" s="248" t="str">
        <f>VLOOKUP(M23,'База данных спортсменов'!$A$2:$J$101,6,FALSE)</f>
        <v>Северск</v>
      </c>
      <c r="S23" s="232">
        <f>VLOOKUP(M23,'База данных спортсменов'!$A$2:$J$101,7,FALSE)</f>
        <v>0</v>
      </c>
      <c r="T23" s="234" t="str">
        <f>VLOOKUP(M23,'База данных спортсменов'!$A$2:$J$101,8,FALSE)</f>
        <v>Фокин АА Вышегородцев ДЕ</v>
      </c>
      <c r="U23" s="236" t="str">
        <f>VLOOKUP(M23,'База данных спортсменов'!$A$2:$J$101,9,FALSE)</f>
        <v>Ю</v>
      </c>
      <c r="V23" s="238">
        <f>VLOOKUP(M23,'База данных спортсменов'!$A$2:$J$101,10,FALSE)</f>
        <v>0</v>
      </c>
      <c r="W23" s="254">
        <v>11</v>
      </c>
    </row>
    <row r="24" spans="1:23" ht="26.1" customHeight="1">
      <c r="A24" s="143">
        <v>22</v>
      </c>
      <c r="B24" s="156" t="str">
        <f>VLOOKUP(A24,'База данных спортсменов'!$A$2:$J$101,2,FALSE)</f>
        <v>Зайков Петр</v>
      </c>
      <c r="C24" s="144">
        <f>VLOOKUP(A24,'База данных спортсменов'!$A$2:$J$101,3,FALSE)</f>
        <v>38562</v>
      </c>
      <c r="D24" s="145" t="str">
        <f>VLOOKUP(A24,'База данных спортсменов'!$A$2:$J$101,4,FALSE)</f>
        <v>2ю</v>
      </c>
      <c r="E24" s="146">
        <f>VLOOKUP(A24,'База данных спортсменов'!$A$2:$J$101,5,FALSE)</f>
        <v>32</v>
      </c>
      <c r="F24" s="147" t="str">
        <f>VLOOKUP(A24,'База данных спортсменов'!$A$2:$J$101,6,FALSE)</f>
        <v>Северск</v>
      </c>
      <c r="G24" s="145">
        <f>VLOOKUP(A24,'База данных спортсменов'!$A$2:$J$101,7,FALSE)</f>
        <v>0</v>
      </c>
      <c r="H24" s="148" t="str">
        <f>VLOOKUP(A24,'База данных спортсменов'!$A$2:$J$101,8,FALSE)</f>
        <v>Липин ЮВ</v>
      </c>
      <c r="I24" s="149" t="str">
        <f>VLOOKUP(A24,'База данных спортсменов'!$A$2:$J$101,9,FALSE)</f>
        <v>Ю</v>
      </c>
      <c r="J24" s="150">
        <f>VLOOKUP(A24,'База данных спортсменов'!$A$2:$J$101,10,FALSE)</f>
        <v>0</v>
      </c>
      <c r="K24" s="3">
        <v>22</v>
      </c>
      <c r="M24" s="241"/>
      <c r="N24" s="243"/>
      <c r="O24" s="247"/>
      <c r="P24" s="233"/>
      <c r="Q24" s="237"/>
      <c r="R24" s="249"/>
      <c r="S24" s="233"/>
      <c r="T24" s="235"/>
      <c r="U24" s="237"/>
      <c r="V24" s="239"/>
      <c r="W24" s="255"/>
    </row>
    <row r="25" spans="1:23" ht="26.1" customHeight="1">
      <c r="A25" s="143">
        <v>23</v>
      </c>
      <c r="B25" s="156" t="str">
        <f>VLOOKUP(A25,'База данных спортсменов'!$A$2:$J$101,2,FALSE)</f>
        <v>Буторин Павел</v>
      </c>
      <c r="C25" s="144">
        <f>VLOOKUP(A25,'База данных спортсменов'!$A$2:$J$101,3,FALSE)</f>
        <v>38571</v>
      </c>
      <c r="D25" s="145" t="str">
        <f>VLOOKUP(A25,'База данных спортсменов'!$A$2:$J$101,4,FALSE)</f>
        <v>2 ю</v>
      </c>
      <c r="E25" s="146">
        <f>VLOOKUP(A25,'База данных спортсменов'!$A$2:$J$101,5,FALSE)</f>
        <v>32</v>
      </c>
      <c r="F25" s="147" t="str">
        <f>VLOOKUP(A25,'База данных спортсменов'!$A$2:$J$101,6,FALSE)</f>
        <v>Северск</v>
      </c>
      <c r="G25" s="145">
        <f>VLOOKUP(A25,'База данных спортсменов'!$A$2:$J$101,7,FALSE)</f>
        <v>0</v>
      </c>
      <c r="H25" s="148" t="str">
        <f>VLOOKUP(A25,'База данных спортсменов'!$A$2:$J$101,8,FALSE)</f>
        <v>Липин ЮВ</v>
      </c>
      <c r="I25" s="149" t="str">
        <f>VLOOKUP(A25,'База данных спортсменов'!$A$2:$J$101,9,FALSE)</f>
        <v>Ю</v>
      </c>
      <c r="J25" s="150">
        <f>VLOOKUP(A25,'База данных спортсменов'!$A$2:$J$101,10,FALSE)</f>
        <v>0</v>
      </c>
      <c r="K25" s="3">
        <v>23</v>
      </c>
      <c r="M25" s="240">
        <v>12</v>
      </c>
      <c r="N25" s="242" t="str">
        <f>VLOOKUP(M25,'База данных спортсменов'!$A$2:$J$101,2,FALSE)</f>
        <v>Карасев Данила</v>
      </c>
      <c r="O25" s="246">
        <f>VLOOKUP(M25,'База данных спортсменов'!$A$2:$J$101,3,FALSE)</f>
        <v>38302</v>
      </c>
      <c r="P25" s="232" t="str">
        <f>VLOOKUP(M25,'База данных спортсменов'!$A$2:$J$101,4,FALSE)</f>
        <v>3ю</v>
      </c>
      <c r="Q25" s="236">
        <f>VLOOKUP(M25,'База данных спортсменов'!$A$2:$J$101,5,FALSE)</f>
        <v>38</v>
      </c>
      <c r="R25" s="248" t="str">
        <f>VLOOKUP(M25,'База данных спортсменов'!$A$2:$J$101,6,FALSE)</f>
        <v>Северск</v>
      </c>
      <c r="S25" s="232">
        <f>VLOOKUP(M25,'База данных спортсменов'!$A$2:$J$101,7,FALSE)</f>
        <v>0</v>
      </c>
      <c r="T25" s="234" t="str">
        <f>VLOOKUP(M25,'База данных спортсменов'!$A$2:$J$101,8,FALSE)</f>
        <v>Фокин АА Вышегородцев ДЕ</v>
      </c>
      <c r="U25" s="236" t="str">
        <f>VLOOKUP(M25,'База данных спортсменов'!$A$2:$J$101,9,FALSE)</f>
        <v>Ю</v>
      </c>
      <c r="V25" s="238">
        <f>VLOOKUP(M25,'База данных спортсменов'!$A$2:$J$101,10,FALSE)</f>
        <v>0</v>
      </c>
      <c r="W25" s="254">
        <v>12</v>
      </c>
    </row>
    <row r="26" spans="1:23" ht="26.1" customHeight="1">
      <c r="A26" s="143">
        <v>24</v>
      </c>
      <c r="B26" s="156" t="str">
        <f>VLOOKUP(A26,'База данных спортсменов'!$A$2:$J$101,2,FALSE)</f>
        <v>Шпак Максим</v>
      </c>
      <c r="C26" s="144">
        <f>VLOOKUP(A26,'База данных спортсменов'!$A$2:$J$101,3,FALSE)</f>
        <v>38869</v>
      </c>
      <c r="D26" s="145" t="str">
        <f>VLOOKUP(A26,'База данных спортсменов'!$A$2:$J$101,4,FALSE)</f>
        <v>2ю</v>
      </c>
      <c r="E26" s="146">
        <f>VLOOKUP(A26,'База данных спортсменов'!$A$2:$J$101,5,FALSE)</f>
        <v>32</v>
      </c>
      <c r="F26" s="147" t="str">
        <f>VLOOKUP(A26,'База данных спортсменов'!$A$2:$J$101,6,FALSE)</f>
        <v>Северск</v>
      </c>
      <c r="G26" s="145">
        <f>VLOOKUP(A26,'База данных спортсменов'!$A$2:$J$101,7,FALSE)</f>
        <v>0</v>
      </c>
      <c r="H26" s="148" t="str">
        <f>VLOOKUP(A26,'База данных спортсменов'!$A$2:$J$101,8,FALSE)</f>
        <v>Липин Ю.В</v>
      </c>
      <c r="I26" s="149" t="str">
        <f>VLOOKUP(A26,'База данных спортсменов'!$A$2:$J$101,9,FALSE)</f>
        <v>Ю</v>
      </c>
      <c r="J26" s="150">
        <f>VLOOKUP(A26,'База данных спортсменов'!$A$2:$J$101,10,FALSE)</f>
        <v>0</v>
      </c>
      <c r="K26" s="3">
        <v>24</v>
      </c>
      <c r="M26" s="241"/>
      <c r="N26" s="243"/>
      <c r="O26" s="247"/>
      <c r="P26" s="233"/>
      <c r="Q26" s="237"/>
      <c r="R26" s="249"/>
      <c r="S26" s="233"/>
      <c r="T26" s="235"/>
      <c r="U26" s="237"/>
      <c r="V26" s="239"/>
      <c r="W26" s="255"/>
    </row>
    <row r="27" spans="1:23" ht="26.1" customHeight="1">
      <c r="A27" s="143">
        <v>25</v>
      </c>
      <c r="B27" s="156" t="str">
        <f>VLOOKUP(A27,'База данных спортсменов'!$A$2:$J$101,2,FALSE)</f>
        <v>Полюшко Илья</v>
      </c>
      <c r="C27" s="144">
        <f>VLOOKUP(A27,'База данных спортсменов'!$A$2:$J$101,3,FALSE)</f>
        <v>38751</v>
      </c>
      <c r="D27" s="145" t="str">
        <f>VLOOKUP(A27,'База данных спортсменов'!$A$2:$J$101,4,FALSE)</f>
        <v>3ю</v>
      </c>
      <c r="E27" s="146">
        <f>VLOOKUP(A27,'База данных спортсменов'!$A$2:$J$101,5,FALSE)</f>
        <v>29</v>
      </c>
      <c r="F27" s="147" t="str">
        <f>VLOOKUP(A27,'База данных спортсменов'!$A$2:$J$101,6,FALSE)</f>
        <v>Северск</v>
      </c>
      <c r="G27" s="145">
        <f>VLOOKUP(A27,'База данных спортсменов'!$A$2:$J$101,7,FALSE)</f>
        <v>0</v>
      </c>
      <c r="H27" s="148" t="str">
        <f>VLOOKUP(A27,'База данных спортсменов'!$A$2:$J$101,8,FALSE)</f>
        <v>Липин ЮВ</v>
      </c>
      <c r="I27" s="149" t="str">
        <f>VLOOKUP(A27,'База данных спортсменов'!$A$2:$J$101,9,FALSE)</f>
        <v>Ю</v>
      </c>
      <c r="J27" s="150">
        <f>VLOOKUP(A27,'База данных спортсменов'!$A$2:$J$101,10,FALSE)</f>
        <v>0</v>
      </c>
      <c r="K27" s="3">
        <v>25</v>
      </c>
      <c r="M27" s="240">
        <v>13</v>
      </c>
      <c r="N27" s="242" t="str">
        <f>VLOOKUP(M27,'База данных спортсменов'!$A$2:$J$101,2,FALSE)</f>
        <v>Миронов Виктор</v>
      </c>
      <c r="O27" s="246">
        <f>VLOOKUP(M27,'База данных спортсменов'!$A$2:$J$101,3,FALSE)</f>
        <v>38398</v>
      </c>
      <c r="P27" s="232" t="str">
        <f>VLOOKUP(M27,'База данных спортсменов'!$A$2:$J$101,4,FALSE)</f>
        <v>3ю</v>
      </c>
      <c r="Q27" s="236">
        <f>VLOOKUP(M27,'База данных спортсменов'!$A$2:$J$101,5,FALSE)</f>
        <v>35</v>
      </c>
      <c r="R27" s="248" t="str">
        <f>VLOOKUP(M27,'База данных спортсменов'!$A$2:$J$101,6,FALSE)</f>
        <v>Северск</v>
      </c>
      <c r="S27" s="232">
        <f>VLOOKUP(M27,'База данных спортсменов'!$A$2:$J$101,7,FALSE)</f>
        <v>0</v>
      </c>
      <c r="T27" s="234" t="str">
        <f>VLOOKUP(M27,'База данных спортсменов'!$A$2:$J$101,8,FALSE)</f>
        <v>Фокин АА Вышегородцев ДЕ</v>
      </c>
      <c r="U27" s="236" t="str">
        <f>VLOOKUP(M27,'База данных спортсменов'!$A$2:$J$101,9,FALSE)</f>
        <v>Ю</v>
      </c>
      <c r="V27" s="238">
        <f>VLOOKUP(M27,'База данных спортсменов'!$A$2:$J$101,10,FALSE)</f>
        <v>0</v>
      </c>
      <c r="W27" s="254">
        <v>13</v>
      </c>
    </row>
    <row r="28" spans="1:23" ht="26.1" customHeight="1">
      <c r="A28" s="143">
        <v>26</v>
      </c>
      <c r="B28" s="156" t="str">
        <f>VLOOKUP(A28,'База данных спортсменов'!$A$2:$J$101,2,FALSE)</f>
        <v>Сакерин Никита Игоревич</v>
      </c>
      <c r="C28" s="144">
        <f>VLOOKUP(A28,'База данных спортсменов'!$A$2:$J$101,3,FALSE)</f>
        <v>36630</v>
      </c>
      <c r="D28" s="145" t="str">
        <f>VLOOKUP(A28,'База данных спортсменов'!$A$2:$J$101,4,FALSE)</f>
        <v>КМС</v>
      </c>
      <c r="E28" s="146">
        <f>VLOOKUP(A28,'База данных спортсменов'!$A$2:$J$101,5,FALSE)</f>
        <v>81</v>
      </c>
      <c r="F28" s="147" t="str">
        <f>VLOOKUP(A28,'База данных спортсменов'!$A$2:$J$101,6,FALSE)</f>
        <v>Северск</v>
      </c>
      <c r="G28" s="145">
        <f>VLOOKUP(A28,'База данных спортсменов'!$A$2:$J$101,7,FALSE)</f>
        <v>0</v>
      </c>
      <c r="H28" s="148" t="str">
        <f>VLOOKUP(A28,'База данных спортсменов'!$A$2:$J$101,8,FALSE)</f>
        <v>Вышегородцев Д.Е.</v>
      </c>
      <c r="I28" s="149" t="str">
        <f>VLOOKUP(A28,'База данных спортсменов'!$A$2:$J$101,9,FALSE)</f>
        <v>Ю</v>
      </c>
      <c r="J28" s="150">
        <f>VLOOKUP(A28,'База данных спортсменов'!$A$2:$J$101,10,FALSE)</f>
        <v>0</v>
      </c>
      <c r="K28" s="3">
        <v>26</v>
      </c>
      <c r="M28" s="241"/>
      <c r="N28" s="243"/>
      <c r="O28" s="247"/>
      <c r="P28" s="233"/>
      <c r="Q28" s="237"/>
      <c r="R28" s="249"/>
      <c r="S28" s="233"/>
      <c r="T28" s="235"/>
      <c r="U28" s="237"/>
      <c r="V28" s="239"/>
      <c r="W28" s="255"/>
    </row>
    <row r="29" spans="1:23" ht="26.1" customHeight="1">
      <c r="A29" s="143">
        <v>27</v>
      </c>
      <c r="B29" s="156" t="str">
        <f>VLOOKUP(A29,'База данных спортсменов'!$A$2:$J$101,2,FALSE)</f>
        <v>Правосуд Сергей Сергеевич</v>
      </c>
      <c r="C29" s="144">
        <f>VLOOKUP(A29,'База данных спортсменов'!$A$2:$J$101,3,FALSE)</f>
        <v>35460</v>
      </c>
      <c r="D29" s="145" t="str">
        <f>VLOOKUP(A29,'База данных спортсменов'!$A$2:$J$101,4,FALSE)</f>
        <v>КМС</v>
      </c>
      <c r="E29" s="146">
        <f>VLOOKUP(A29,'База данных спортсменов'!$A$2:$J$101,5,FALSE)</f>
        <v>74</v>
      </c>
      <c r="F29" s="147" t="str">
        <f>VLOOKUP(A29,'База данных спортсменов'!$A$2:$J$101,6,FALSE)</f>
        <v>Северск</v>
      </c>
      <c r="G29" s="145">
        <f>VLOOKUP(A29,'База данных спортсменов'!$A$2:$J$101,7,FALSE)</f>
        <v>0</v>
      </c>
      <c r="H29" s="148" t="str">
        <f>VLOOKUP(A29,'База данных спортсменов'!$A$2:$J$101,8,FALSE)</f>
        <v>Вахмистрова Н.А. Вышегородцев Д.Е.</v>
      </c>
      <c r="I29" s="149" t="str">
        <f>VLOOKUP(A29,'База данных спортсменов'!$A$2:$J$101,9,FALSE)</f>
        <v>М</v>
      </c>
      <c r="J29" s="150">
        <f>VLOOKUP(A29,'База данных спортсменов'!$A$2:$J$101,10,FALSE)</f>
        <v>0</v>
      </c>
      <c r="K29" s="3">
        <v>27</v>
      </c>
      <c r="M29" s="240">
        <v>14</v>
      </c>
      <c r="N29" s="242" t="str">
        <f>VLOOKUP(M29,'База данных спортсменов'!$A$2:$J$101,2,FALSE)</f>
        <v>Цеханович Максим</v>
      </c>
      <c r="O29" s="246">
        <f>VLOOKUP(M29,'База данных спортсменов'!$A$2:$J$101,3,FALSE)</f>
        <v>38351</v>
      </c>
      <c r="P29" s="232" t="str">
        <f>VLOOKUP(M29,'База данных спортсменов'!$A$2:$J$101,4,FALSE)</f>
        <v>1ю</v>
      </c>
      <c r="Q29" s="236">
        <f>VLOOKUP(M29,'База данных спортсменов'!$A$2:$J$101,5,FALSE)</f>
        <v>50</v>
      </c>
      <c r="R29" s="248" t="str">
        <f>VLOOKUP(M29,'База данных спортсменов'!$A$2:$J$101,6,FALSE)</f>
        <v>Северск</v>
      </c>
      <c r="S29" s="232">
        <f>VLOOKUP(M29,'База данных спортсменов'!$A$2:$J$101,7,FALSE)</f>
        <v>0</v>
      </c>
      <c r="T29" s="234" t="str">
        <f>VLOOKUP(M29,'База данных спортсменов'!$A$2:$J$101,8,FALSE)</f>
        <v>Вышегородцев ДЕ Фокин АА</v>
      </c>
      <c r="U29" s="236" t="str">
        <f>VLOOKUP(M29,'База данных спортсменов'!$A$2:$J$101,9,FALSE)</f>
        <v>Ю</v>
      </c>
      <c r="V29" s="238">
        <f>VLOOKUP(M29,'База данных спортсменов'!$A$2:$J$101,10,FALSE)</f>
        <v>0</v>
      </c>
      <c r="W29" s="254">
        <v>14</v>
      </c>
    </row>
    <row r="30" spans="1:23" ht="26.1" customHeight="1">
      <c r="A30" s="143">
        <v>28</v>
      </c>
      <c r="B30" s="156" t="str">
        <f>VLOOKUP(A30,'База данных спортсменов'!$A$2:$J$101,2,FALSE)</f>
        <v>Мищанин Михаил</v>
      </c>
      <c r="C30" s="144">
        <f>VLOOKUP(A30,'База данных спортсменов'!$A$2:$J$101,3,FALSE)</f>
        <v>37591</v>
      </c>
      <c r="D30" s="145" t="str">
        <f>VLOOKUP(A30,'База данных спортсменов'!$A$2:$J$101,4,FALSE)</f>
        <v>1ю</v>
      </c>
      <c r="E30" s="146">
        <f>VLOOKUP(A30,'База данных спортсменов'!$A$2:$J$101,5,FALSE)</f>
        <v>46</v>
      </c>
      <c r="F30" s="147" t="str">
        <f>VLOOKUP(A30,'База данных спортсменов'!$A$2:$J$101,6,FALSE)</f>
        <v>Северск</v>
      </c>
      <c r="G30" s="145">
        <f>VLOOKUP(A30,'База данных спортсменов'!$A$2:$J$101,7,FALSE)</f>
        <v>0</v>
      </c>
      <c r="H30" s="148" t="str">
        <f>VLOOKUP(A30,'База данных спортсменов'!$A$2:$J$101,8,FALSE)</f>
        <v>Вахмистрова НА</v>
      </c>
      <c r="I30" s="149" t="str">
        <f>VLOOKUP(A30,'База данных спортсменов'!$A$2:$J$101,9,FALSE)</f>
        <v>М</v>
      </c>
      <c r="J30" s="150">
        <f>VLOOKUP(A30,'База данных спортсменов'!$A$2:$J$101,10,FALSE)</f>
        <v>0</v>
      </c>
      <c r="K30" s="3">
        <v>28</v>
      </c>
      <c r="M30" s="241"/>
      <c r="N30" s="243"/>
      <c r="O30" s="247"/>
      <c r="P30" s="233"/>
      <c r="Q30" s="237"/>
      <c r="R30" s="249"/>
      <c r="S30" s="233"/>
      <c r="T30" s="235"/>
      <c r="U30" s="237"/>
      <c r="V30" s="239"/>
      <c r="W30" s="255"/>
    </row>
    <row r="31" spans="1:23" ht="26.1" customHeight="1">
      <c r="A31" s="143">
        <v>29</v>
      </c>
      <c r="B31" s="156" t="str">
        <f>VLOOKUP(A31,'База данных спортсменов'!$A$2:$J$101,2,FALSE)</f>
        <v>Окшин Алексей</v>
      </c>
      <c r="C31" s="144">
        <f>VLOOKUP(A31,'База данных спортсменов'!$A$2:$J$101,3,FALSE)</f>
        <v>37514</v>
      </c>
      <c r="D31" s="145" t="str">
        <f>VLOOKUP(A31,'База данных спортсменов'!$A$2:$J$101,4,FALSE)</f>
        <v>1ю</v>
      </c>
      <c r="E31" s="146">
        <f>VLOOKUP(A31,'База данных спортсменов'!$A$2:$J$101,5,FALSE)</f>
        <v>46</v>
      </c>
      <c r="F31" s="147" t="str">
        <f>VLOOKUP(A31,'База данных спортсменов'!$A$2:$J$101,6,FALSE)</f>
        <v>Северск</v>
      </c>
      <c r="G31" s="145">
        <f>VLOOKUP(A31,'База данных спортсменов'!$A$2:$J$101,7,FALSE)</f>
        <v>0</v>
      </c>
      <c r="H31" s="148" t="str">
        <f>VLOOKUP(A31,'База данных спортсменов'!$A$2:$J$101,8,FALSE)</f>
        <v xml:space="preserve">Вахмистрова Н.А. </v>
      </c>
      <c r="I31" s="149" t="str">
        <f>VLOOKUP(A31,'База данных спортсменов'!$A$2:$J$101,9,FALSE)</f>
        <v>Ю</v>
      </c>
      <c r="J31" s="150">
        <f>VLOOKUP(A31,'База данных спортсменов'!$A$2:$J$101,10,FALSE)</f>
        <v>0</v>
      </c>
      <c r="K31" s="3">
        <v>29</v>
      </c>
      <c r="M31" s="240">
        <v>15</v>
      </c>
      <c r="N31" s="242" t="str">
        <f>VLOOKUP(M31,'База данных спортсменов'!$A$2:$J$101,2,FALSE)</f>
        <v>Симонов Дмитрий</v>
      </c>
      <c r="O31" s="246">
        <f>VLOOKUP(M31,'База данных спортсменов'!$A$2:$J$101,3,FALSE)</f>
        <v>38221</v>
      </c>
      <c r="P31" s="232" t="str">
        <f>VLOOKUP(M31,'База данных спортсменов'!$A$2:$J$101,4,FALSE)</f>
        <v>бр</v>
      </c>
      <c r="Q31" s="236">
        <f>VLOOKUP(M31,'База данных спортсменов'!$A$2:$J$101,5,FALSE)</f>
        <v>59</v>
      </c>
      <c r="R31" s="248" t="str">
        <f>VLOOKUP(M31,'База данных спортсменов'!$A$2:$J$101,6,FALSE)</f>
        <v>Северск</v>
      </c>
      <c r="S31" s="232">
        <f>VLOOKUP(M31,'База данных спортсменов'!$A$2:$J$101,7,FALSE)</f>
        <v>0</v>
      </c>
      <c r="T31" s="234" t="str">
        <f>VLOOKUP(M31,'База данных спортсменов'!$A$2:$J$101,8,FALSE)</f>
        <v>Вышегородцев ДЕ Фокин АА</v>
      </c>
      <c r="U31" s="236" t="str">
        <f>VLOOKUP(M31,'База данных спортсменов'!$A$2:$J$101,9,FALSE)</f>
        <v>Ю</v>
      </c>
      <c r="V31" s="238">
        <f>VLOOKUP(M31,'База данных спортсменов'!$A$2:$J$101,10,FALSE)</f>
        <v>0</v>
      </c>
      <c r="W31" s="254">
        <v>15</v>
      </c>
    </row>
    <row r="32" spans="1:23" ht="26.1" customHeight="1">
      <c r="A32" s="143">
        <v>30</v>
      </c>
      <c r="B32" s="156" t="str">
        <f>VLOOKUP(A32,'База данных спортсменов'!$A$2:$J$101,2,FALSE)</f>
        <v>Щербакова Элеонора Николаевна</v>
      </c>
      <c r="C32" s="144">
        <f>VLOOKUP(A32,'База данных спортсменов'!$A$2:$J$101,3,FALSE)</f>
        <v>36942</v>
      </c>
      <c r="D32" s="145" t="str">
        <f>VLOOKUP(A32,'База данных спортсменов'!$A$2:$J$101,4,FALSE)</f>
        <v>1ю</v>
      </c>
      <c r="E32" s="146">
        <f>VLOOKUP(A32,'База данных спортсменов'!$A$2:$J$101,5,FALSE)</f>
        <v>56</v>
      </c>
      <c r="F32" s="147" t="str">
        <f>VLOOKUP(A32,'База данных спортсменов'!$A$2:$J$101,6,FALSE)</f>
        <v>Северск</v>
      </c>
      <c r="G32" s="145">
        <f>VLOOKUP(A32,'База данных спортсменов'!$A$2:$J$101,7,FALSE)</f>
        <v>0</v>
      </c>
      <c r="H32" s="148" t="str">
        <f>VLOOKUP(A32,'База данных спортсменов'!$A$2:$J$101,8,FALSE)</f>
        <v>Вахмистрова НА Вышегородцев ДЕ</v>
      </c>
      <c r="I32" s="149" t="str">
        <f>VLOOKUP(A32,'База данных спортсменов'!$A$2:$J$101,9,FALSE)</f>
        <v>Ю</v>
      </c>
      <c r="J32" s="150">
        <f>VLOOKUP(A32,'База данных спортсменов'!$A$2:$J$101,10,FALSE)</f>
        <v>0</v>
      </c>
      <c r="K32" s="3">
        <v>30</v>
      </c>
      <c r="M32" s="241"/>
      <c r="N32" s="243"/>
      <c r="O32" s="247"/>
      <c r="P32" s="233"/>
      <c r="Q32" s="237"/>
      <c r="R32" s="249"/>
      <c r="S32" s="233"/>
      <c r="T32" s="235"/>
      <c r="U32" s="237"/>
      <c r="V32" s="239"/>
      <c r="W32" s="255"/>
    </row>
    <row r="33" spans="1:23" ht="26.1" customHeight="1">
      <c r="A33" s="143">
        <v>31</v>
      </c>
      <c r="B33" s="156" t="str">
        <f>VLOOKUP(A33,'База данных спортсменов'!$A$2:$J$101,2,FALSE)</f>
        <v>Наумова Анастасия Сергеевна</v>
      </c>
      <c r="C33" s="144">
        <f>VLOOKUP(A33,'База данных спортсменов'!$A$2:$J$101,3,FALSE)</f>
        <v>37313</v>
      </c>
      <c r="D33" s="145" t="str">
        <f>VLOOKUP(A33,'База данных спортсменов'!$A$2:$J$101,4,FALSE)</f>
        <v>1ю</v>
      </c>
      <c r="E33" s="146">
        <f>VLOOKUP(A33,'База данных спортсменов'!$A$2:$J$101,5,FALSE)</f>
        <v>65</v>
      </c>
      <c r="F33" s="147" t="str">
        <f>VLOOKUP(A33,'База данных спортсменов'!$A$2:$J$101,6,FALSE)</f>
        <v>Северск</v>
      </c>
      <c r="G33" s="145">
        <f>VLOOKUP(A33,'База данных спортсменов'!$A$2:$J$101,7,FALSE)</f>
        <v>0</v>
      </c>
      <c r="H33" s="148" t="str">
        <f>VLOOKUP(A33,'База данных спортсменов'!$A$2:$J$101,8,FALSE)</f>
        <v>Вышегородцев Д.Е Вахмистрова НА</v>
      </c>
      <c r="I33" s="149" t="str">
        <f>VLOOKUP(A33,'База данных спортсменов'!$A$2:$J$101,9,FALSE)</f>
        <v>Д</v>
      </c>
      <c r="J33" s="150">
        <f>VLOOKUP(A33,'База данных спортсменов'!$A$2:$J$101,10,FALSE)</f>
        <v>0</v>
      </c>
      <c r="K33" s="3">
        <v>31</v>
      </c>
      <c r="M33" s="240">
        <v>16</v>
      </c>
      <c r="N33" s="242" t="str">
        <f>VLOOKUP(M33,'База данных спортсменов'!$A$2:$J$101,2,FALSE)</f>
        <v>Анищенко Дарья</v>
      </c>
      <c r="O33" s="246">
        <f>VLOOKUP(M33,'База данных спортсменов'!$A$2:$J$101,3,FALSE)</f>
        <v>39005</v>
      </c>
      <c r="P33" s="232" t="str">
        <f>VLOOKUP(M33,'База данных спортсменов'!$A$2:$J$101,4,FALSE)</f>
        <v>3ю</v>
      </c>
      <c r="Q33" s="236">
        <f>VLOOKUP(M33,'База данных спортсменов'!$A$2:$J$101,5,FALSE)</f>
        <v>34</v>
      </c>
      <c r="R33" s="248" t="str">
        <f>VLOOKUP(M33,'База данных спортсменов'!$A$2:$J$101,6,FALSE)</f>
        <v>Северск</v>
      </c>
      <c r="S33" s="232">
        <f>VLOOKUP(M33,'База данных спортсменов'!$A$2:$J$101,7,FALSE)</f>
        <v>0</v>
      </c>
      <c r="T33" s="234" t="str">
        <f>VLOOKUP(M33,'База данных спортсменов'!$A$2:$J$101,8,FALSE)</f>
        <v xml:space="preserve">Вахмистрова Н.А. </v>
      </c>
      <c r="U33" s="236" t="str">
        <f>VLOOKUP(M33,'База данных спортсменов'!$A$2:$J$101,9,FALSE)</f>
        <v>Ю</v>
      </c>
      <c r="V33" s="238">
        <f>VLOOKUP(M33,'База данных спортсменов'!$A$2:$J$101,10,FALSE)</f>
        <v>0</v>
      </c>
      <c r="W33" s="254">
        <v>16</v>
      </c>
    </row>
    <row r="34" spans="1:23" ht="26.1" customHeight="1">
      <c r="A34" s="143">
        <v>32</v>
      </c>
      <c r="B34" s="156" t="str">
        <f>VLOOKUP(A34,'База данных спортсменов'!$A$2:$J$101,2,FALSE)</f>
        <v>Васильев Владислав Андреевич</v>
      </c>
      <c r="C34" s="144">
        <f>VLOOKUP(A34,'База данных спортсменов'!$A$2:$J$101,3,FALSE)</f>
        <v>37401</v>
      </c>
      <c r="D34" s="145" t="str">
        <f>VLOOKUP(A34,'База данных спортсменов'!$A$2:$J$101,4,FALSE)</f>
        <v>1ю</v>
      </c>
      <c r="E34" s="146">
        <f>VLOOKUP(A34,'База данных спортсменов'!$A$2:$J$101,5,FALSE)</f>
        <v>65</v>
      </c>
      <c r="F34" s="147" t="str">
        <f>VLOOKUP(A34,'База данных спортсменов'!$A$2:$J$101,6,FALSE)</f>
        <v>Северск</v>
      </c>
      <c r="G34" s="145">
        <f>VLOOKUP(A34,'База данных спортсменов'!$A$2:$J$101,7,FALSE)</f>
        <v>0</v>
      </c>
      <c r="H34" s="148" t="str">
        <f>VLOOKUP(A34,'База данных спортсменов'!$A$2:$J$101,8,FALSE)</f>
        <v>Вышегородцев Д.Е Вахмистрова НА</v>
      </c>
      <c r="I34" s="149" t="str">
        <f>VLOOKUP(A34,'База данных спортсменов'!$A$2:$J$101,9,FALSE)</f>
        <v>Ю</v>
      </c>
      <c r="J34" s="150">
        <f>VLOOKUP(A34,'База данных спортсменов'!$A$2:$J$101,10,FALSE)</f>
        <v>0</v>
      </c>
      <c r="K34" s="3">
        <v>32</v>
      </c>
      <c r="M34" s="241"/>
      <c r="N34" s="243"/>
      <c r="O34" s="247"/>
      <c r="P34" s="233"/>
      <c r="Q34" s="237"/>
      <c r="R34" s="249"/>
      <c r="S34" s="233"/>
      <c r="T34" s="235"/>
      <c r="U34" s="237"/>
      <c r="V34" s="239"/>
      <c r="W34" s="255"/>
    </row>
    <row r="35" spans="1:23" ht="26.1" customHeight="1">
      <c r="A35" s="143">
        <v>33</v>
      </c>
      <c r="B35" s="156" t="str">
        <f>VLOOKUP(A35,'База данных спортсменов'!$A$2:$J$101,2,FALSE)</f>
        <v>Щемский Роман Владимирович</v>
      </c>
      <c r="C35" s="144">
        <f>VLOOKUP(A35,'База данных спортсменов'!$A$2:$J$101,3,FALSE)</f>
        <v>37438</v>
      </c>
      <c r="D35" s="145" t="str">
        <f>VLOOKUP(A35,'База данных спортсменов'!$A$2:$J$101,4,FALSE)</f>
        <v>1ю</v>
      </c>
      <c r="E35" s="146">
        <f>VLOOKUP(A35,'База данных спортсменов'!$A$2:$J$101,5,FALSE)</f>
        <v>55</v>
      </c>
      <c r="F35" s="147" t="str">
        <f>VLOOKUP(A35,'База данных спортсменов'!$A$2:$J$101,6,FALSE)</f>
        <v>Северск</v>
      </c>
      <c r="G35" s="145">
        <f>VLOOKUP(A35,'База данных спортсменов'!$A$2:$J$101,7,FALSE)</f>
        <v>0</v>
      </c>
      <c r="H35" s="148" t="str">
        <f>VLOOKUP(A35,'База данных спортсменов'!$A$2:$J$101,8,FALSE)</f>
        <v>Вышегородцев Д.Е Вахмистрова НА</v>
      </c>
      <c r="I35" s="149" t="str">
        <f>VLOOKUP(A35,'База данных спортсменов'!$A$2:$J$101,9,FALSE)</f>
        <v>Ю</v>
      </c>
      <c r="J35" s="150">
        <f>VLOOKUP(A35,'База данных спортсменов'!$A$2:$J$101,10,FALSE)</f>
        <v>0</v>
      </c>
      <c r="K35" s="3">
        <v>33</v>
      </c>
      <c r="M35" s="240">
        <v>17</v>
      </c>
      <c r="N35" s="242" t="str">
        <f>VLOOKUP(M35,'База данных спортсменов'!$A$2:$J$101,2,FALSE)</f>
        <v>Ремезов Павел</v>
      </c>
      <c r="O35" s="246">
        <f>VLOOKUP(M35,'База данных спортсменов'!$A$2:$J$101,3,FALSE)</f>
        <v>39062</v>
      </c>
      <c r="P35" s="232" t="str">
        <f>VLOOKUP(M35,'База данных спортсменов'!$A$2:$J$101,4,FALSE)</f>
        <v>3ю</v>
      </c>
      <c r="Q35" s="236">
        <f>VLOOKUP(M35,'База данных спортсменов'!$A$2:$J$101,5,FALSE)</f>
        <v>29</v>
      </c>
      <c r="R35" s="248" t="str">
        <f>VLOOKUP(M35,'База данных спортсменов'!$A$2:$J$101,6,FALSE)</f>
        <v>Северск</v>
      </c>
      <c r="S35" s="232">
        <f>VLOOKUP(M35,'База данных спортсменов'!$A$2:$J$101,7,FALSE)</f>
        <v>0</v>
      </c>
      <c r="T35" s="234" t="str">
        <f>VLOOKUP(M35,'База данных спортсменов'!$A$2:$J$101,8,FALSE)</f>
        <v>Вахмистрова Н.А</v>
      </c>
      <c r="U35" s="236">
        <f>VLOOKUP(M35,'База данных спортсменов'!$A$2:$J$101,9,FALSE)</f>
        <v>0</v>
      </c>
      <c r="V35" s="238">
        <f>VLOOKUP(M35,'База данных спортсменов'!$A$2:$J$101,10,FALSE)</f>
        <v>0</v>
      </c>
      <c r="W35" s="254">
        <v>17</v>
      </c>
    </row>
    <row r="36" spans="1:23" ht="26.1" customHeight="1">
      <c r="A36" s="143">
        <v>34</v>
      </c>
      <c r="B36" s="156" t="str">
        <f>VLOOKUP(A36,'База данных спортсменов'!$A$2:$J$101,2,FALSE)</f>
        <v>Шаплов Александр Олегович</v>
      </c>
      <c r="C36" s="144">
        <f>VLOOKUP(A36,'База данных спортсменов'!$A$2:$J$101,3,FALSE)</f>
        <v>36767</v>
      </c>
      <c r="D36" s="145" t="str">
        <f>VLOOKUP(A36,'База данных спортсменов'!$A$2:$J$101,4,FALSE)</f>
        <v>1ю</v>
      </c>
      <c r="E36" s="146">
        <f>VLOOKUP(A36,'База данных спортсменов'!$A$2:$J$101,5,FALSE)</f>
        <v>56</v>
      </c>
      <c r="F36" s="147" t="str">
        <f>VLOOKUP(A36,'База данных спортсменов'!$A$2:$J$101,6,FALSE)</f>
        <v>Северск</v>
      </c>
      <c r="G36" s="145">
        <f>VLOOKUP(A36,'База данных спортсменов'!$A$2:$J$101,7,FALSE)</f>
        <v>0</v>
      </c>
      <c r="H36" s="148" t="str">
        <f>VLOOKUP(A36,'База данных спортсменов'!$A$2:$J$101,8,FALSE)</f>
        <v>Липин БВ</v>
      </c>
      <c r="I36" s="149" t="str">
        <f>VLOOKUP(A36,'База данных спортсменов'!$A$2:$J$101,9,FALSE)</f>
        <v>Ю</v>
      </c>
      <c r="J36" s="150">
        <f>VLOOKUP(A36,'База данных спортсменов'!$A$2:$J$101,10,FALSE)</f>
        <v>0</v>
      </c>
      <c r="K36" s="3">
        <v>34</v>
      </c>
      <c r="M36" s="241"/>
      <c r="N36" s="243"/>
      <c r="O36" s="247"/>
      <c r="P36" s="233"/>
      <c r="Q36" s="237"/>
      <c r="R36" s="249"/>
      <c r="S36" s="233"/>
      <c r="T36" s="235"/>
      <c r="U36" s="237"/>
      <c r="V36" s="239"/>
      <c r="W36" s="255"/>
    </row>
    <row r="37" spans="1:23" ht="26.1" customHeight="1">
      <c r="A37" s="143">
        <v>35</v>
      </c>
      <c r="B37" s="156" t="str">
        <f>VLOOKUP(A37,'База данных спортсменов'!$A$2:$J$101,2,FALSE)</f>
        <v>Шаплов Владимир Олегович</v>
      </c>
      <c r="C37" s="144" t="str">
        <f>VLOOKUP(A37,'База данных спортсменов'!$A$2:$J$101,3,FALSE)</f>
        <v>1999.</v>
      </c>
      <c r="D37" s="145" t="str">
        <f>VLOOKUP(A37,'База данных спортсменов'!$A$2:$J$101,4,FALSE)</f>
        <v>1ю</v>
      </c>
      <c r="E37" s="146">
        <f>VLOOKUP(A37,'База данных спортсменов'!$A$2:$J$101,5,FALSE)</f>
        <v>75</v>
      </c>
      <c r="F37" s="147" t="str">
        <f>VLOOKUP(A37,'База данных спортсменов'!$A$2:$J$101,6,FALSE)</f>
        <v>Северск</v>
      </c>
      <c r="G37" s="145">
        <f>VLOOKUP(A37,'База данных спортсменов'!$A$2:$J$101,7,FALSE)</f>
        <v>0</v>
      </c>
      <c r="H37" s="148" t="str">
        <f>VLOOKUP(A37,'База данных спортсменов'!$A$2:$J$101,8,FALSE)</f>
        <v>Липин Б.В.</v>
      </c>
      <c r="I37" s="149" t="str">
        <f>VLOOKUP(A37,'База данных спортсменов'!$A$2:$J$101,9,FALSE)</f>
        <v>Ю</v>
      </c>
      <c r="J37" s="150">
        <f>VLOOKUP(A37,'База данных спортсменов'!$A$2:$J$101,10,FALSE)</f>
        <v>0</v>
      </c>
      <c r="K37" s="3">
        <v>35</v>
      </c>
      <c r="M37" s="240">
        <v>18</v>
      </c>
      <c r="N37" s="242" t="str">
        <f>VLOOKUP(M37,'База данных спортсменов'!$A$2:$J$101,2,FALSE)</f>
        <v>Лисовский Денис</v>
      </c>
      <c r="O37" s="246">
        <f>VLOOKUP(M37,'База данных спортсменов'!$A$2:$J$101,3,FALSE)</f>
        <v>38492</v>
      </c>
      <c r="P37" s="232" t="str">
        <f>VLOOKUP(M37,'База данных спортсменов'!$A$2:$J$101,4,FALSE)</f>
        <v>1ю</v>
      </c>
      <c r="Q37" s="236">
        <f>VLOOKUP(M37,'База данных спортсменов'!$A$2:$J$101,5,FALSE)</f>
        <v>38</v>
      </c>
      <c r="R37" s="248" t="str">
        <f>VLOOKUP(M37,'База данных спортсменов'!$A$2:$J$101,6,FALSE)</f>
        <v>Северск</v>
      </c>
      <c r="S37" s="232">
        <f>VLOOKUP(M37,'База данных спортсменов'!$A$2:$J$101,7,FALSE)</f>
        <v>0</v>
      </c>
      <c r="T37" s="234" t="str">
        <f>VLOOKUP(M37,'База данных спортсменов'!$A$2:$J$101,8,FALSE)</f>
        <v>Липин ЮВ</v>
      </c>
      <c r="U37" s="236" t="str">
        <f>VLOOKUP(M37,'База данных спортсменов'!$A$2:$J$101,9,FALSE)</f>
        <v>Ю</v>
      </c>
      <c r="V37" s="238">
        <f>VLOOKUP(M37,'База данных спортсменов'!$A$2:$J$101,10,FALSE)</f>
        <v>0</v>
      </c>
      <c r="W37" s="254">
        <v>18</v>
      </c>
    </row>
    <row r="38" spans="1:23" ht="26.1" customHeight="1">
      <c r="A38" s="143">
        <v>36</v>
      </c>
      <c r="B38" s="156" t="str">
        <f>VLOOKUP(A38,'База данных спортсменов'!$A$2:$J$101,2,FALSE)</f>
        <v>Шаплов Лев Олегович</v>
      </c>
      <c r="C38" s="144">
        <f>VLOOKUP(A38,'База данных спортсменов'!$A$2:$J$101,3,FALSE)</f>
        <v>36767</v>
      </c>
      <c r="D38" s="145" t="str">
        <f>VLOOKUP(A38,'База данных спортсменов'!$A$2:$J$101,4,FALSE)</f>
        <v>1ю</v>
      </c>
      <c r="E38" s="146">
        <f>VLOOKUP(A38,'База данных спортсменов'!$A$2:$J$101,5,FALSE)</f>
        <v>52</v>
      </c>
      <c r="F38" s="147" t="str">
        <f>VLOOKUP(A38,'База данных спортсменов'!$A$2:$J$101,6,FALSE)</f>
        <v>Северск</v>
      </c>
      <c r="G38" s="145">
        <f>VLOOKUP(A38,'База данных спортсменов'!$A$2:$J$101,7,FALSE)</f>
        <v>0</v>
      </c>
      <c r="H38" s="148" t="str">
        <f>VLOOKUP(A38,'База данных спортсменов'!$A$2:$J$101,8,FALSE)</f>
        <v>Липин БВ</v>
      </c>
      <c r="I38" s="149" t="str">
        <f>VLOOKUP(A38,'База данных спортсменов'!$A$2:$J$101,9,FALSE)</f>
        <v>Ю</v>
      </c>
      <c r="J38" s="150">
        <f>VLOOKUP(A38,'База данных спортсменов'!$A$2:$J$101,10,FALSE)</f>
        <v>0</v>
      </c>
      <c r="K38" s="3">
        <v>36</v>
      </c>
      <c r="M38" s="241"/>
      <c r="N38" s="243"/>
      <c r="O38" s="247"/>
      <c r="P38" s="233"/>
      <c r="Q38" s="237"/>
      <c r="R38" s="249"/>
      <c r="S38" s="233"/>
      <c r="T38" s="235"/>
      <c r="U38" s="237"/>
      <c r="V38" s="239"/>
      <c r="W38" s="255"/>
    </row>
    <row r="39" spans="1:23" ht="26.1" customHeight="1">
      <c r="A39" s="143">
        <v>37</v>
      </c>
      <c r="B39" s="156" t="str">
        <f>VLOOKUP(A39,'База данных спортсменов'!$A$2:$J$101,2,FALSE)</f>
        <v>Кологривов Игорь Леонидович</v>
      </c>
      <c r="C39" s="144">
        <f>VLOOKUP(A39,'База данных спортсменов'!$A$2:$J$101,3,FALSE)</f>
        <v>36614</v>
      </c>
      <c r="D39" s="145" t="str">
        <f>VLOOKUP(A39,'База данных спортсменов'!$A$2:$J$101,4,FALSE)</f>
        <v>1ю</v>
      </c>
      <c r="E39" s="146">
        <f>VLOOKUP(A39,'База данных спортсменов'!$A$2:$J$101,5,FALSE)</f>
        <v>75</v>
      </c>
      <c r="F39" s="147" t="str">
        <f>VLOOKUP(A39,'База данных спортсменов'!$A$2:$J$101,6,FALSE)</f>
        <v>Северск</v>
      </c>
      <c r="G39" s="145">
        <f>VLOOKUP(A39,'База данных спортсменов'!$A$2:$J$101,7,FALSE)</f>
        <v>0</v>
      </c>
      <c r="H39" s="148" t="str">
        <f>VLOOKUP(A39,'База данных спортсменов'!$A$2:$J$101,8,FALSE)</f>
        <v>Липин БВ</v>
      </c>
      <c r="I39" s="149" t="str">
        <f>VLOOKUP(A39,'База данных спортсменов'!$A$2:$J$101,9,FALSE)</f>
        <v>Ю</v>
      </c>
      <c r="J39" s="150">
        <f>VLOOKUP(A39,'База данных спортсменов'!$A$2:$J$101,10,FALSE)</f>
        <v>0</v>
      </c>
      <c r="K39" s="3">
        <v>37</v>
      </c>
      <c r="M39" s="240">
        <v>19</v>
      </c>
      <c r="N39" s="242" t="str">
        <f>VLOOKUP(M39,'База данных спортсменов'!$A$2:$J$101,2,FALSE)</f>
        <v>Борисов Никита</v>
      </c>
      <c r="O39" s="246">
        <f>VLOOKUP(M39,'База данных спортсменов'!$A$2:$J$101,3,FALSE)</f>
        <v>38447</v>
      </c>
      <c r="P39" s="232" t="str">
        <f>VLOOKUP(M39,'База данных спортсменов'!$A$2:$J$101,4,FALSE)</f>
        <v>1ю</v>
      </c>
      <c r="Q39" s="236">
        <f>VLOOKUP(M39,'База данных спортсменов'!$A$2:$J$101,5,FALSE)</f>
        <v>42</v>
      </c>
      <c r="R39" s="248" t="str">
        <f>VLOOKUP(M39,'База данных спортсменов'!$A$2:$J$101,6,FALSE)</f>
        <v>Северск</v>
      </c>
      <c r="S39" s="232">
        <f>VLOOKUP(M39,'База данных спортсменов'!$A$2:$J$101,7,FALSE)</f>
        <v>0</v>
      </c>
      <c r="T39" s="234" t="str">
        <f>VLOOKUP(M39,'База данных спортсменов'!$A$2:$J$101,8,FALSE)</f>
        <v>Липин ЮВ</v>
      </c>
      <c r="U39" s="236" t="str">
        <f>VLOOKUP(M39,'База данных спортсменов'!$A$2:$J$101,9,FALSE)</f>
        <v>Ю</v>
      </c>
      <c r="V39" s="238">
        <f>VLOOKUP(M39,'База данных спортсменов'!$A$2:$J$101,10,FALSE)</f>
        <v>0</v>
      </c>
      <c r="W39" s="254">
        <v>19</v>
      </c>
    </row>
    <row r="40" spans="1:23" ht="26.1" customHeight="1">
      <c r="A40" s="143">
        <v>38</v>
      </c>
      <c r="B40" s="156" t="str">
        <f>VLOOKUP(A40,'База данных спортсменов'!$A$2:$J$101,2,FALSE)</f>
        <v>Школкин Андрей Владимирович</v>
      </c>
      <c r="C40" s="144">
        <f>VLOOKUP(A40,'База данных спортсменов'!$A$2:$J$101,3,FALSE)</f>
        <v>36770</v>
      </c>
      <c r="D40" s="145" t="str">
        <f>VLOOKUP(A40,'База данных спортсменов'!$A$2:$J$101,4,FALSE)</f>
        <v>1ю</v>
      </c>
      <c r="E40" s="146">
        <f>VLOOKUP(A40,'База данных спортсменов'!$A$2:$J$101,5,FALSE)</f>
        <v>70</v>
      </c>
      <c r="F40" s="147" t="str">
        <f>VLOOKUP(A40,'База данных спортсменов'!$A$2:$J$101,6,FALSE)</f>
        <v>Северск</v>
      </c>
      <c r="G40" s="145">
        <f>VLOOKUP(A40,'База данных спортсменов'!$A$2:$J$101,7,FALSE)</f>
        <v>0</v>
      </c>
      <c r="H40" s="148" t="str">
        <f>VLOOKUP(A40,'База данных спортсменов'!$A$2:$J$101,8,FALSE)</f>
        <v>Липин БВ</v>
      </c>
      <c r="I40" s="149" t="str">
        <f>VLOOKUP(A40,'База данных спортсменов'!$A$2:$J$101,9,FALSE)</f>
        <v>Ю</v>
      </c>
      <c r="J40" s="150">
        <f>VLOOKUP(A40,'База данных спортсменов'!$A$2:$J$101,10,FALSE)</f>
        <v>0</v>
      </c>
      <c r="K40" s="3">
        <v>38</v>
      </c>
      <c r="M40" s="241"/>
      <c r="N40" s="243"/>
      <c r="O40" s="247"/>
      <c r="P40" s="233"/>
      <c r="Q40" s="237"/>
      <c r="R40" s="249"/>
      <c r="S40" s="233"/>
      <c r="T40" s="235"/>
      <c r="U40" s="237"/>
      <c r="V40" s="239"/>
      <c r="W40" s="255"/>
    </row>
    <row r="41" spans="1:23" ht="26.1" customHeight="1">
      <c r="A41" s="143">
        <v>39</v>
      </c>
      <c r="B41" s="156" t="str">
        <f>VLOOKUP(A41,'База данных спортсменов'!$A$2:$J$101,2,FALSE)</f>
        <v>Вылегжанин Андрей Владимирович</v>
      </c>
      <c r="C41" s="144">
        <f>VLOOKUP(A41,'База данных спортсменов'!$A$2:$J$101,3,FALSE)</f>
        <v>37147</v>
      </c>
      <c r="D41" s="145" t="str">
        <f>VLOOKUP(A41,'База данных спортсменов'!$A$2:$J$101,4,FALSE)</f>
        <v>1ю</v>
      </c>
      <c r="E41" s="146">
        <f>VLOOKUP(A41,'База данных спортсменов'!$A$2:$J$101,5,FALSE)</f>
        <v>56</v>
      </c>
      <c r="F41" s="147" t="str">
        <f>VLOOKUP(A41,'База данных спортсменов'!$A$2:$J$101,6,FALSE)</f>
        <v>Северск</v>
      </c>
      <c r="G41" s="145">
        <f>VLOOKUP(A41,'База данных спортсменов'!$A$2:$J$101,7,FALSE)</f>
        <v>0</v>
      </c>
      <c r="H41" s="148" t="str">
        <f>VLOOKUP(A41,'База данных спортсменов'!$A$2:$J$101,8,FALSE)</f>
        <v>Липин БВ</v>
      </c>
      <c r="I41" s="149" t="str">
        <f>VLOOKUP(A41,'База данных спортсменов'!$A$2:$J$101,9,FALSE)</f>
        <v>Ю</v>
      </c>
      <c r="J41" s="150">
        <f>VLOOKUP(A41,'База данных спортсменов'!$A$2:$J$101,10,FALSE)</f>
        <v>0</v>
      </c>
      <c r="K41" s="3">
        <v>39</v>
      </c>
      <c r="M41" s="240">
        <v>20</v>
      </c>
      <c r="N41" s="242" t="str">
        <f>VLOOKUP(M41,'База данных спортсменов'!$A$2:$J$101,2,FALSE)</f>
        <v>Носков Игорь</v>
      </c>
      <c r="O41" s="246">
        <f>VLOOKUP(M41,'База данных спортсменов'!$A$2:$J$101,3,FALSE)</f>
        <v>39030</v>
      </c>
      <c r="P41" s="232" t="str">
        <f>VLOOKUP(M41,'База данных спортсменов'!$A$2:$J$101,4,FALSE)</f>
        <v>3ю</v>
      </c>
      <c r="Q41" s="236">
        <f>VLOOKUP(M41,'База данных спортсменов'!$A$2:$J$101,5,FALSE)</f>
        <v>35</v>
      </c>
      <c r="R41" s="248" t="str">
        <f>VLOOKUP(M41,'База данных спортсменов'!$A$2:$J$101,6,FALSE)</f>
        <v>Северск</v>
      </c>
      <c r="S41" s="232">
        <f>VLOOKUP(M41,'База данных спортсменов'!$A$2:$J$101,7,FALSE)</f>
        <v>0</v>
      </c>
      <c r="T41" s="234" t="str">
        <f>VLOOKUP(M41,'База данных спортсменов'!$A$2:$J$101,8,FALSE)</f>
        <v>Липин ЮВ</v>
      </c>
      <c r="U41" s="236" t="str">
        <f>VLOOKUP(M41,'База данных спортсменов'!$A$2:$J$101,9,FALSE)</f>
        <v>Ю</v>
      </c>
      <c r="V41" s="238">
        <f>VLOOKUP(M41,'База данных спортсменов'!$A$2:$J$101,10,FALSE)</f>
        <v>0</v>
      </c>
      <c r="W41" s="254">
        <v>20</v>
      </c>
    </row>
    <row r="42" spans="1:23" ht="26.1" customHeight="1">
      <c r="A42" s="143">
        <v>40</v>
      </c>
      <c r="B42" s="156" t="str">
        <f>VLOOKUP(A42,'База данных спортсменов'!$A$2:$J$101,2,FALSE)</f>
        <v>Кудряшов Вячеслав Павлович</v>
      </c>
      <c r="C42" s="144">
        <f>VLOOKUP(A42,'База данных спортсменов'!$A$2:$J$101,3,FALSE)</f>
        <v>37090</v>
      </c>
      <c r="D42" s="145" t="str">
        <f>VLOOKUP(A42,'База данных спортсменов'!$A$2:$J$101,4,FALSE)</f>
        <v>1ю</v>
      </c>
      <c r="E42" s="146">
        <f>VLOOKUP(A42,'База данных спортсменов'!$A$2:$J$101,5,FALSE)</f>
        <v>48</v>
      </c>
      <c r="F42" s="147" t="str">
        <f>VLOOKUP(A42,'База данных спортсменов'!$A$2:$J$101,6,FALSE)</f>
        <v>Северск</v>
      </c>
      <c r="G42" s="145">
        <f>VLOOKUP(A42,'База данных спортсменов'!$A$2:$J$101,7,FALSE)</f>
        <v>0</v>
      </c>
      <c r="H42" s="148" t="str">
        <f>VLOOKUP(A42,'База данных спортсменов'!$A$2:$J$101,8,FALSE)</f>
        <v>Липин БВ</v>
      </c>
      <c r="I42" s="149" t="str">
        <f>VLOOKUP(A42,'База данных спортсменов'!$A$2:$J$101,9,FALSE)</f>
        <v>Ю</v>
      </c>
      <c r="J42" s="150">
        <f>VLOOKUP(A42,'База данных спортсменов'!$A$2:$J$101,10,FALSE)</f>
        <v>0</v>
      </c>
      <c r="K42" s="3">
        <v>40</v>
      </c>
      <c r="M42" s="241"/>
      <c r="N42" s="243"/>
      <c r="O42" s="247"/>
      <c r="P42" s="233"/>
      <c r="Q42" s="237"/>
      <c r="R42" s="249"/>
      <c r="S42" s="233"/>
      <c r="T42" s="235"/>
      <c r="U42" s="237"/>
      <c r="V42" s="239"/>
      <c r="W42" s="255"/>
    </row>
    <row r="43" spans="1:23" ht="26.1" customHeight="1">
      <c r="A43" s="143">
        <v>41</v>
      </c>
      <c r="B43" s="156" t="str">
        <f>VLOOKUP(A43,'База данных спортсменов'!$A$2:$J$101,2,FALSE)</f>
        <v>Бабайцев Данила Юрьевич</v>
      </c>
      <c r="C43" s="144">
        <f>VLOOKUP(A43,'База данных спортсменов'!$A$2:$J$101,3,FALSE)</f>
        <v>37309</v>
      </c>
      <c r="D43" s="145" t="str">
        <f>VLOOKUP(A43,'База данных спортсменов'!$A$2:$J$101,4,FALSE)</f>
        <v>1ю</v>
      </c>
      <c r="E43" s="146">
        <f>VLOOKUP(A43,'База данных спортсменов'!$A$2:$J$101,5,FALSE)</f>
        <v>65</v>
      </c>
      <c r="F43" s="147" t="str">
        <f>VLOOKUP(A43,'База данных спортсменов'!$A$2:$J$101,6,FALSE)</f>
        <v>Северск</v>
      </c>
      <c r="G43" s="145">
        <f>VLOOKUP(A43,'База данных спортсменов'!$A$2:$J$101,7,FALSE)</f>
        <v>0</v>
      </c>
      <c r="H43" s="148" t="str">
        <f>VLOOKUP(A43,'База данных спортсменов'!$A$2:$J$101,8,FALSE)</f>
        <v>Липин БВ</v>
      </c>
      <c r="I43" s="149">
        <f>VLOOKUP(A43,'База данных спортсменов'!$A$2:$J$101,9,FALSE)</f>
        <v>0</v>
      </c>
      <c r="J43" s="150">
        <f>VLOOKUP(A43,'База данных спортсменов'!$A$2:$J$101,10,FALSE)</f>
        <v>0</v>
      </c>
      <c r="K43" s="3">
        <v>41</v>
      </c>
      <c r="M43" s="240">
        <v>21</v>
      </c>
      <c r="N43" s="242" t="str">
        <f>VLOOKUP(M43,'База данных спортсменов'!$A$2:$J$101,2,FALSE)</f>
        <v>Рыбалко Станислав</v>
      </c>
      <c r="O43" s="246">
        <f>VLOOKUP(M43,'База данных спортсменов'!$A$2:$J$101,3,FALSE)</f>
        <v>38407</v>
      </c>
      <c r="P43" s="232" t="str">
        <f>VLOOKUP(M43,'База данных спортсменов'!$A$2:$J$101,4,FALSE)</f>
        <v>2ю</v>
      </c>
      <c r="Q43" s="236">
        <f>VLOOKUP(M43,'База данных спортсменов'!$A$2:$J$101,5,FALSE)</f>
        <v>29</v>
      </c>
      <c r="R43" s="248" t="str">
        <f>VLOOKUP(M43,'База данных спортсменов'!$A$2:$J$101,6,FALSE)</f>
        <v>Северск</v>
      </c>
      <c r="S43" s="232">
        <f>VLOOKUP(M43,'База данных спортсменов'!$A$2:$J$101,7,FALSE)</f>
        <v>0</v>
      </c>
      <c r="T43" s="234" t="str">
        <f>VLOOKUP(M43,'База данных спортсменов'!$A$2:$J$101,8,FALSE)</f>
        <v>Липин ЮВ</v>
      </c>
      <c r="U43" s="236" t="str">
        <f>VLOOKUP(M43,'База данных спортсменов'!$A$2:$J$101,9,FALSE)</f>
        <v>Ю</v>
      </c>
      <c r="V43" s="238">
        <f>VLOOKUP(M43,'База данных спортсменов'!$A$2:$J$101,10,FALSE)</f>
        <v>0</v>
      </c>
      <c r="W43" s="254">
        <v>21</v>
      </c>
    </row>
    <row r="44" spans="1:23" ht="26.1" customHeight="1">
      <c r="A44" s="143">
        <v>42</v>
      </c>
      <c r="B44" s="156" t="str">
        <f>VLOOKUP(A44,'База данных спортсменов'!$A$2:$J$101,2,FALSE)</f>
        <v>Астахов Василий</v>
      </c>
      <c r="C44" s="144">
        <f>VLOOKUP(A44,'База данных спортсменов'!$A$2:$J$101,3,FALSE)</f>
        <v>37054</v>
      </c>
      <c r="D44" s="145" t="str">
        <f>VLOOKUP(A44,'База данных спортсменов'!$A$2:$J$101,4,FALSE)</f>
        <v>1ю</v>
      </c>
      <c r="E44" s="146">
        <f>VLOOKUP(A44,'База данных спортсменов'!$A$2:$J$101,5,FALSE)</f>
        <v>87</v>
      </c>
      <c r="F44" s="147" t="str">
        <f>VLOOKUP(A44,'База данных спортсменов'!$A$2:$J$101,6,FALSE)</f>
        <v>Северск</v>
      </c>
      <c r="G44" s="145">
        <f>VLOOKUP(A44,'База данных спортсменов'!$A$2:$J$101,7,FALSE)</f>
        <v>0</v>
      </c>
      <c r="H44" s="148" t="str">
        <f>VLOOKUP(A44,'База данных спортсменов'!$A$2:$J$101,8,FALSE)</f>
        <v>Липин БВ</v>
      </c>
      <c r="I44" s="149" t="str">
        <f>VLOOKUP(A44,'База данных спортсменов'!$A$2:$J$101,9,FALSE)</f>
        <v>Ж</v>
      </c>
      <c r="J44" s="150">
        <f>VLOOKUP(A44,'База данных спортсменов'!$A$2:$J$101,10,FALSE)</f>
        <v>0</v>
      </c>
      <c r="K44" s="3">
        <v>42</v>
      </c>
      <c r="M44" s="241"/>
      <c r="N44" s="243"/>
      <c r="O44" s="247"/>
      <c r="P44" s="233"/>
      <c r="Q44" s="237"/>
      <c r="R44" s="249"/>
      <c r="S44" s="233"/>
      <c r="T44" s="235"/>
      <c r="U44" s="237"/>
      <c r="V44" s="239"/>
      <c r="W44" s="255"/>
    </row>
    <row r="45" spans="1:23" ht="26.1" customHeight="1">
      <c r="A45" s="143">
        <v>43</v>
      </c>
      <c r="B45" s="156" t="str">
        <f>VLOOKUP(A45,'База данных спортсменов'!$A$2:$J$101,2,FALSE)</f>
        <v>Головнев Александр Александрович</v>
      </c>
      <c r="C45" s="144">
        <f>VLOOKUP(A45,'База данных спортсменов'!$A$2:$J$101,3,FALSE)</f>
        <v>36610</v>
      </c>
      <c r="D45" s="145" t="str">
        <f>VLOOKUP(A45,'База данных спортсменов'!$A$2:$J$101,4,FALSE)</f>
        <v>1ю</v>
      </c>
      <c r="E45" s="146">
        <f>VLOOKUP(A45,'База данных спортсменов'!$A$2:$J$101,5,FALSE)</f>
        <v>65</v>
      </c>
      <c r="F45" s="147" t="str">
        <f>VLOOKUP(A45,'База данных спортсменов'!$A$2:$J$101,6,FALSE)</f>
        <v>Северск</v>
      </c>
      <c r="G45" s="145">
        <f>VLOOKUP(A45,'База данных спортсменов'!$A$2:$J$101,7,FALSE)</f>
        <v>0</v>
      </c>
      <c r="H45" s="148" t="str">
        <f>VLOOKUP(A45,'База данных спортсменов'!$A$2:$J$101,8,FALSE)</f>
        <v>Липин БВ</v>
      </c>
      <c r="I45" s="149" t="str">
        <f>VLOOKUP(A45,'База данных спортсменов'!$A$2:$J$101,9,FALSE)</f>
        <v>Ю</v>
      </c>
      <c r="J45" s="150">
        <f>VLOOKUP(A45,'База данных спортсменов'!$A$2:$J$101,10,FALSE)</f>
        <v>0</v>
      </c>
      <c r="K45" s="3">
        <v>43</v>
      </c>
      <c r="M45" s="240">
        <v>22</v>
      </c>
      <c r="N45" s="242" t="str">
        <f>VLOOKUP(M45,'База данных спортсменов'!$A$2:$J$101,2,FALSE)</f>
        <v>Зайков Петр</v>
      </c>
      <c r="O45" s="246">
        <f>VLOOKUP(M45,'База данных спортсменов'!$A$2:$J$101,3,FALSE)</f>
        <v>38562</v>
      </c>
      <c r="P45" s="232" t="str">
        <f>VLOOKUP(M45,'База данных спортсменов'!$A$2:$J$101,4,FALSE)</f>
        <v>2ю</v>
      </c>
      <c r="Q45" s="236">
        <f>VLOOKUP(M45,'База данных спортсменов'!$A$2:$J$101,5,FALSE)</f>
        <v>32</v>
      </c>
      <c r="R45" s="248" t="str">
        <f>VLOOKUP(M45,'База данных спортсменов'!$A$2:$J$101,6,FALSE)</f>
        <v>Северск</v>
      </c>
      <c r="S45" s="232">
        <f>VLOOKUP(M45,'База данных спортсменов'!$A$2:$J$101,7,FALSE)</f>
        <v>0</v>
      </c>
      <c r="T45" s="234" t="str">
        <f>VLOOKUP(M45,'База данных спортсменов'!$A$2:$J$101,8,FALSE)</f>
        <v>Липин ЮВ</v>
      </c>
      <c r="U45" s="236" t="str">
        <f>VLOOKUP(M45,'База данных спортсменов'!$A$2:$J$101,9,FALSE)</f>
        <v>Ю</v>
      </c>
      <c r="V45" s="238">
        <f>VLOOKUP(M45,'База данных спортсменов'!$A$2:$J$101,10,FALSE)</f>
        <v>0</v>
      </c>
      <c r="W45" s="254">
        <v>22</v>
      </c>
    </row>
    <row r="46" spans="1:23" ht="26.1" customHeight="1">
      <c r="A46" s="143">
        <v>44</v>
      </c>
      <c r="B46" s="156" t="str">
        <f>VLOOKUP(A46,'База данных спортсменов'!$A$2:$J$101,2,FALSE)</f>
        <v>Овчеренко Никита</v>
      </c>
      <c r="C46" s="144">
        <f>VLOOKUP(A46,'База данных спортсменов'!$A$2:$J$101,3,FALSE)</f>
        <v>38186</v>
      </c>
      <c r="D46" s="145" t="str">
        <f>VLOOKUP(A46,'База данных спортсменов'!$A$2:$J$101,4,FALSE)</f>
        <v>1ю</v>
      </c>
      <c r="E46" s="146">
        <f>VLOOKUP(A46,'База данных спортсменов'!$A$2:$J$101,5,FALSE)</f>
        <v>50</v>
      </c>
      <c r="F46" s="147" t="str">
        <f>VLOOKUP(A46,'База данных спортсменов'!$A$2:$J$101,6,FALSE)</f>
        <v>Северск</v>
      </c>
      <c r="G46" s="145">
        <f>VLOOKUP(A46,'База данных спортсменов'!$A$2:$J$101,7,FALSE)</f>
        <v>0</v>
      </c>
      <c r="H46" s="148" t="str">
        <f>VLOOKUP(A46,'База данных спортсменов'!$A$2:$J$101,8,FALSE)</f>
        <v>Вышегородцев ДЕ Фокин АА</v>
      </c>
      <c r="I46" s="149" t="str">
        <f>VLOOKUP(A46,'База данных спортсменов'!$A$2:$J$101,9,FALSE)</f>
        <v>Ю</v>
      </c>
      <c r="J46" s="150">
        <f>VLOOKUP(A46,'База данных спортсменов'!$A$2:$J$101,10,FALSE)</f>
        <v>0</v>
      </c>
      <c r="K46" s="3">
        <v>44</v>
      </c>
      <c r="M46" s="241"/>
      <c r="N46" s="243"/>
      <c r="O46" s="247"/>
      <c r="P46" s="233"/>
      <c r="Q46" s="237"/>
      <c r="R46" s="249"/>
      <c r="S46" s="233"/>
      <c r="T46" s="235"/>
      <c r="U46" s="237"/>
      <c r="V46" s="239"/>
      <c r="W46" s="255"/>
    </row>
    <row r="47" spans="1:23" ht="26.1" customHeight="1">
      <c r="A47" s="143">
        <v>45</v>
      </c>
      <c r="B47" s="156" t="str">
        <f>VLOOKUP(A47,'База данных спортсменов'!$A$2:$J$101,2,FALSE)</f>
        <v>Рыхлевич Карина Павловна</v>
      </c>
      <c r="C47" s="144">
        <f>VLOOKUP(A47,'База данных спортсменов'!$A$2:$J$101,3,FALSE)</f>
        <v>38124</v>
      </c>
      <c r="D47" s="145" t="str">
        <f>VLOOKUP(A47,'База данных спортсменов'!$A$2:$J$101,4,FALSE)</f>
        <v>1ю</v>
      </c>
      <c r="E47" s="146">
        <f>VLOOKUP(A47,'База данных спортсменов'!$A$2:$J$101,5,FALSE)</f>
        <v>37</v>
      </c>
      <c r="F47" s="147" t="str">
        <f>VLOOKUP(A47,'База данных спортсменов'!$A$2:$J$101,6,FALSE)</f>
        <v>Северск</v>
      </c>
      <c r="G47" s="145">
        <f>VLOOKUP(A47,'База данных спортсменов'!$A$2:$J$101,7,FALSE)</f>
        <v>0</v>
      </c>
      <c r="H47" s="148" t="str">
        <f>VLOOKUP(A47,'База данных спортсменов'!$A$2:$J$101,8,FALSE)</f>
        <v>Вышегородцев Д.Е. Фокин А.А</v>
      </c>
      <c r="I47" s="149" t="str">
        <f>VLOOKUP(A47,'База данных спортсменов'!$A$2:$J$101,9,FALSE)</f>
        <v>Д</v>
      </c>
      <c r="J47" s="150">
        <f>VLOOKUP(A47,'База данных спортсменов'!$A$2:$J$101,10,FALSE)</f>
        <v>0</v>
      </c>
      <c r="K47" s="3">
        <v>45</v>
      </c>
      <c r="M47" s="240">
        <v>23</v>
      </c>
      <c r="N47" s="242" t="str">
        <f>VLOOKUP(M47,'База данных спортсменов'!$A$2:$J$101,2,FALSE)</f>
        <v>Буторин Павел</v>
      </c>
      <c r="O47" s="246">
        <f>VLOOKUP(M47,'База данных спортсменов'!$A$2:$J$101,3,FALSE)</f>
        <v>38571</v>
      </c>
      <c r="P47" s="232" t="str">
        <f>VLOOKUP(M47,'База данных спортсменов'!$A$2:$J$101,4,FALSE)</f>
        <v>2 ю</v>
      </c>
      <c r="Q47" s="236">
        <f>VLOOKUP(M47,'База данных спортсменов'!$A$2:$J$101,5,FALSE)</f>
        <v>32</v>
      </c>
      <c r="R47" s="248" t="str">
        <f>VLOOKUP(M47,'База данных спортсменов'!$A$2:$J$101,6,FALSE)</f>
        <v>Северск</v>
      </c>
      <c r="S47" s="232">
        <f>VLOOKUP(M47,'База данных спортсменов'!$A$2:$J$101,7,FALSE)</f>
        <v>0</v>
      </c>
      <c r="T47" s="234" t="str">
        <f>VLOOKUP(M47,'База данных спортсменов'!$A$2:$J$101,8,FALSE)</f>
        <v>Липин ЮВ</v>
      </c>
      <c r="U47" s="236" t="str">
        <f>VLOOKUP(M47,'База данных спортсменов'!$A$2:$J$101,9,FALSE)</f>
        <v>Ю</v>
      </c>
      <c r="V47" s="238">
        <f>VLOOKUP(M47,'База данных спортсменов'!$A$2:$J$101,10,FALSE)</f>
        <v>0</v>
      </c>
      <c r="W47" s="254">
        <v>23</v>
      </c>
    </row>
    <row r="48" spans="1:23" ht="26.1" customHeight="1">
      <c r="A48" s="143">
        <v>46</v>
      </c>
      <c r="B48" s="156" t="str">
        <f>VLOOKUP(A48,'База данных спортсменов'!$A$2:$J$101,2,FALSE)</f>
        <v>Федоровский Леонид</v>
      </c>
      <c r="C48" s="144">
        <f>VLOOKUP(A48,'База данных спортсменов'!$A$2:$J$101,3,FALSE)</f>
        <v>38488</v>
      </c>
      <c r="D48" s="145" t="str">
        <f>VLOOKUP(A48,'База данных спортсменов'!$A$2:$J$101,4,FALSE)</f>
        <v>1ю</v>
      </c>
      <c r="E48" s="146">
        <f>VLOOKUP(A48,'База данных спортсменов'!$A$2:$J$101,5,FALSE)</f>
        <v>38</v>
      </c>
      <c r="F48" s="147" t="str">
        <f>VLOOKUP(A48,'База данных спортсменов'!$A$2:$J$101,6,FALSE)</f>
        <v>Северск</v>
      </c>
      <c r="G48" s="145">
        <f>VLOOKUP(A48,'База данных спортсменов'!$A$2:$J$101,7,FALSE)</f>
        <v>0</v>
      </c>
      <c r="H48" s="148" t="str">
        <f>VLOOKUP(A48,'База данных спортсменов'!$A$2:$J$101,8,FALSE)</f>
        <v>Вышегородцев ДЕ Фокин АА</v>
      </c>
      <c r="I48" s="149" t="str">
        <f>VLOOKUP(A48,'База данных спортсменов'!$A$2:$J$101,9,FALSE)</f>
        <v>Ю</v>
      </c>
      <c r="J48" s="150">
        <f>VLOOKUP(A48,'База данных спортсменов'!$A$2:$J$101,10,FALSE)</f>
        <v>0</v>
      </c>
      <c r="K48" s="3">
        <v>46</v>
      </c>
      <c r="M48" s="241"/>
      <c r="N48" s="243"/>
      <c r="O48" s="247"/>
      <c r="P48" s="233"/>
      <c r="Q48" s="237"/>
      <c r="R48" s="249"/>
      <c r="S48" s="233"/>
      <c r="T48" s="235"/>
      <c r="U48" s="237"/>
      <c r="V48" s="239"/>
      <c r="W48" s="255"/>
    </row>
    <row r="49" spans="1:23" ht="26.1" customHeight="1">
      <c r="A49" s="143">
        <v>47</v>
      </c>
      <c r="B49" s="156" t="str">
        <f>VLOOKUP(A49,'База данных спортсменов'!$A$2:$J$101,2,FALSE)</f>
        <v>Савчук Никита</v>
      </c>
      <c r="C49" s="144">
        <f>VLOOKUP(A49,'База данных спортсменов'!$A$2:$J$101,3,FALSE)</f>
        <v>38199</v>
      </c>
      <c r="D49" s="145" t="str">
        <f>VLOOKUP(A49,'База данных спортсменов'!$A$2:$J$101,4,FALSE)</f>
        <v>1ю</v>
      </c>
      <c r="E49" s="146">
        <f>VLOOKUP(A49,'База данных спортсменов'!$A$2:$J$101,5,FALSE)</f>
        <v>35</v>
      </c>
      <c r="F49" s="147" t="str">
        <f>VLOOKUP(A49,'База данных спортсменов'!$A$2:$J$101,6,FALSE)</f>
        <v>Северск</v>
      </c>
      <c r="G49" s="145">
        <f>VLOOKUP(A49,'База данных спортсменов'!$A$2:$J$101,7,FALSE)</f>
        <v>0</v>
      </c>
      <c r="H49" s="148" t="str">
        <f>VLOOKUP(A49,'База данных спортсменов'!$A$2:$J$101,8,FALSE)</f>
        <v>Вышегородцев ДЕ Фокин АА</v>
      </c>
      <c r="I49" s="149" t="str">
        <f>VLOOKUP(A49,'База данных спортсменов'!$A$2:$J$101,9,FALSE)</f>
        <v>Ю</v>
      </c>
      <c r="J49" s="150">
        <f>VLOOKUP(A49,'База данных спортсменов'!$A$2:$J$101,10,FALSE)</f>
        <v>0</v>
      </c>
      <c r="K49" s="3">
        <v>47</v>
      </c>
      <c r="M49" s="240">
        <v>24</v>
      </c>
      <c r="N49" s="242" t="str">
        <f>VLOOKUP(M49,'База данных спортсменов'!$A$2:$J$101,2,FALSE)</f>
        <v>Шпак Максим</v>
      </c>
      <c r="O49" s="246">
        <f>VLOOKUP(M49,'База данных спортсменов'!$A$2:$J$101,3,FALSE)</f>
        <v>38869</v>
      </c>
      <c r="P49" s="232" t="str">
        <f>VLOOKUP(M49,'База данных спортсменов'!$A$2:$J$101,4,FALSE)</f>
        <v>2ю</v>
      </c>
      <c r="Q49" s="236">
        <f>VLOOKUP(M49,'База данных спортсменов'!$A$2:$J$101,5,FALSE)</f>
        <v>32</v>
      </c>
      <c r="R49" s="248" t="str">
        <f>VLOOKUP(M49,'База данных спортсменов'!$A$2:$J$101,6,FALSE)</f>
        <v>Северск</v>
      </c>
      <c r="S49" s="232">
        <f>VLOOKUP(M49,'База данных спортсменов'!$A$2:$J$101,7,FALSE)</f>
        <v>0</v>
      </c>
      <c r="T49" s="234" t="str">
        <f>VLOOKUP(M49,'База данных спортсменов'!$A$2:$J$101,8,FALSE)</f>
        <v>Липин Ю.В</v>
      </c>
      <c r="U49" s="236" t="str">
        <f>VLOOKUP(M49,'База данных спортсменов'!$A$2:$J$101,9,FALSE)</f>
        <v>Ю</v>
      </c>
      <c r="V49" s="238">
        <f>VLOOKUP(M49,'База данных спортсменов'!$A$2:$J$101,10,FALSE)</f>
        <v>0</v>
      </c>
      <c r="W49" s="254">
        <v>24</v>
      </c>
    </row>
    <row r="50" spans="1:23" ht="26.1" customHeight="1">
      <c r="A50" s="143">
        <v>48</v>
      </c>
      <c r="B50" s="156" t="str">
        <f>VLOOKUP(A50,'База данных спортсменов'!$A$2:$J$101,2,FALSE)</f>
        <v>Нерадовский Виктор</v>
      </c>
      <c r="C50" s="144">
        <f>VLOOKUP(A50,'База данных спортсменов'!$A$2:$J$101,3,FALSE)</f>
        <v>38529</v>
      </c>
      <c r="D50" s="145" t="str">
        <f>VLOOKUP(A50,'База данных спортсменов'!$A$2:$J$101,4,FALSE)</f>
        <v>1ю</v>
      </c>
      <c r="E50" s="146">
        <f>VLOOKUP(A50,'База данных спортсменов'!$A$2:$J$101,5,FALSE)</f>
        <v>35</v>
      </c>
      <c r="F50" s="147" t="str">
        <f>VLOOKUP(A50,'База данных спортсменов'!$A$2:$J$101,6,FALSE)</f>
        <v>Северск</v>
      </c>
      <c r="G50" s="145">
        <f>VLOOKUP(A50,'База данных спортсменов'!$A$2:$J$101,7,FALSE)</f>
        <v>0</v>
      </c>
      <c r="H50" s="148" t="str">
        <f>VLOOKUP(A50,'База данных спортсменов'!$A$2:$J$101,8,FALSE)</f>
        <v>Вышегородцев ДЕ Фокин АА</v>
      </c>
      <c r="I50" s="149" t="str">
        <f>VLOOKUP(A50,'База данных спортсменов'!$A$2:$J$101,9,FALSE)</f>
        <v>Ю</v>
      </c>
      <c r="J50" s="150">
        <f>VLOOKUP(A50,'База данных спортсменов'!$A$2:$J$101,10,FALSE)</f>
        <v>0</v>
      </c>
      <c r="K50" s="3">
        <v>48</v>
      </c>
      <c r="M50" s="241"/>
      <c r="N50" s="243"/>
      <c r="O50" s="247"/>
      <c r="P50" s="233"/>
      <c r="Q50" s="237"/>
      <c r="R50" s="249"/>
      <c r="S50" s="233"/>
      <c r="T50" s="235"/>
      <c r="U50" s="237"/>
      <c r="V50" s="239"/>
      <c r="W50" s="255"/>
    </row>
    <row r="51" spans="1:23" ht="26.1" customHeight="1">
      <c r="A51" s="143">
        <v>49</v>
      </c>
      <c r="B51" s="156" t="str">
        <f>VLOOKUP(A51,'База данных спортсменов'!$A$2:$J$101,2,FALSE)</f>
        <v>Елохов Максим</v>
      </c>
      <c r="C51" s="144">
        <f>VLOOKUP(A51,'База данных спортсменов'!$A$2:$J$101,3,FALSE)</f>
        <v>38141</v>
      </c>
      <c r="D51" s="145" t="str">
        <f>VLOOKUP(A51,'База данных спортсменов'!$A$2:$J$101,4,FALSE)</f>
        <v>1ю</v>
      </c>
      <c r="E51" s="146">
        <f>VLOOKUP(A51,'База данных спортсменов'!$A$2:$J$101,5,FALSE)</f>
        <v>55</v>
      </c>
      <c r="F51" s="147" t="str">
        <f>VLOOKUP(A51,'База данных спортсменов'!$A$2:$J$101,6,FALSE)</f>
        <v>Северск</v>
      </c>
      <c r="G51" s="145">
        <f>VLOOKUP(A51,'База данных спортсменов'!$A$2:$J$101,7,FALSE)</f>
        <v>0</v>
      </c>
      <c r="H51" s="148" t="str">
        <f>VLOOKUP(A51,'База данных спортсменов'!$A$2:$J$101,8,FALSE)</f>
        <v>Вышегородцев ДЕ Фокин АА</v>
      </c>
      <c r="I51" s="149" t="str">
        <f>VLOOKUP(A51,'База данных спортсменов'!$A$2:$J$101,9,FALSE)</f>
        <v>Ю</v>
      </c>
      <c r="J51" s="150">
        <f>VLOOKUP(A51,'База данных спортсменов'!$A$2:$J$101,10,FALSE)</f>
        <v>0</v>
      </c>
      <c r="K51" s="3">
        <v>49</v>
      </c>
      <c r="M51" s="240">
        <v>25</v>
      </c>
      <c r="N51" s="242" t="str">
        <f>VLOOKUP(M51,'База данных спортсменов'!$A$2:$J$101,2,FALSE)</f>
        <v>Полюшко Илья</v>
      </c>
      <c r="O51" s="246">
        <f>VLOOKUP(M51,'База данных спортсменов'!$A$2:$J$101,3,FALSE)</f>
        <v>38751</v>
      </c>
      <c r="P51" s="232" t="str">
        <f>VLOOKUP(M51,'База данных спортсменов'!$A$2:$J$101,4,FALSE)</f>
        <v>3ю</v>
      </c>
      <c r="Q51" s="236">
        <f>VLOOKUP(M51,'База данных спортсменов'!$A$2:$J$101,5,FALSE)</f>
        <v>29</v>
      </c>
      <c r="R51" s="248" t="str">
        <f>VLOOKUP(M51,'База данных спортсменов'!$A$2:$J$101,6,FALSE)</f>
        <v>Северск</v>
      </c>
      <c r="S51" s="232">
        <f>VLOOKUP(M51,'База данных спортсменов'!$A$2:$J$101,7,FALSE)</f>
        <v>0</v>
      </c>
      <c r="T51" s="234" t="str">
        <f>VLOOKUP(M51,'База данных спортсменов'!$A$2:$J$101,8,FALSE)</f>
        <v>Липин ЮВ</v>
      </c>
      <c r="U51" s="236" t="str">
        <f>VLOOKUP(M51,'База данных спортсменов'!$A$2:$J$101,9,FALSE)</f>
        <v>Ю</v>
      </c>
      <c r="V51" s="238">
        <f>VLOOKUP(M51,'База данных спортсменов'!$A$2:$J$101,10,FALSE)</f>
        <v>0</v>
      </c>
      <c r="W51" s="254">
        <v>25</v>
      </c>
    </row>
    <row r="52" spans="1:23" ht="26.1" customHeight="1">
      <c r="A52" s="143">
        <v>50</v>
      </c>
      <c r="B52" s="156" t="str">
        <f>VLOOKUP(A52,'База данных спортсменов'!$A$2:$J$101,2,FALSE)</f>
        <v>Дудкин Артем Александрович</v>
      </c>
      <c r="C52" s="144">
        <f>VLOOKUP(A52,'База данных спортсменов'!$A$2:$J$101,3,FALSE)</f>
        <v>35745</v>
      </c>
      <c r="D52" s="145" t="str">
        <f>VLOOKUP(A52,'База данных спортсменов'!$A$2:$J$101,4,FALSE)</f>
        <v>КМС</v>
      </c>
      <c r="E52" s="146">
        <f>VLOOKUP(A52,'База данных спортсменов'!$A$2:$J$101,5,FALSE)</f>
        <v>62</v>
      </c>
      <c r="F52" s="147" t="str">
        <f>VLOOKUP(A52,'База данных спортсменов'!$A$2:$J$101,6,FALSE)</f>
        <v>Северск</v>
      </c>
      <c r="G52" s="145">
        <f>VLOOKUP(A52,'База данных спортсменов'!$A$2:$J$101,7,FALSE)</f>
        <v>0</v>
      </c>
      <c r="H52" s="148" t="str">
        <f>VLOOKUP(A52,'База данных спортсменов'!$A$2:$J$101,8,FALSE)</f>
        <v xml:space="preserve">Вышегородцев Д.Е. </v>
      </c>
      <c r="I52" s="149" t="str">
        <f>VLOOKUP(A52,'База данных спортсменов'!$A$2:$J$101,9,FALSE)</f>
        <v>М</v>
      </c>
      <c r="J52" s="150">
        <f>VLOOKUP(A52,'База данных спортсменов'!$A$2:$J$101,10,FALSE)</f>
        <v>0</v>
      </c>
      <c r="K52" s="3">
        <v>50</v>
      </c>
      <c r="M52" s="241"/>
      <c r="N52" s="243"/>
      <c r="O52" s="247"/>
      <c r="P52" s="233"/>
      <c r="Q52" s="237"/>
      <c r="R52" s="249"/>
      <c r="S52" s="233"/>
      <c r="T52" s="235"/>
      <c r="U52" s="237"/>
      <c r="V52" s="239"/>
      <c r="W52" s="255"/>
    </row>
    <row r="53" spans="1:23" ht="26.1" customHeight="1">
      <c r="A53" s="143">
        <v>51</v>
      </c>
      <c r="B53" s="156" t="str">
        <f>VLOOKUP(A53,'База данных спортсменов'!$A$2:$J$101,2,FALSE)</f>
        <v>Джемилева Дарина</v>
      </c>
      <c r="C53" s="144">
        <f>VLOOKUP(A53,'База данных спортсменов'!$A$2:$J$101,3,FALSE)</f>
        <v>38242</v>
      </c>
      <c r="D53" s="145" t="str">
        <f>VLOOKUP(A53,'База данных спортсменов'!$A$2:$J$101,4,FALSE)</f>
        <v>2ю</v>
      </c>
      <c r="E53" s="146">
        <f>VLOOKUP(A53,'База данных спортсменов'!$A$2:$J$101,5,FALSE)</f>
        <v>43</v>
      </c>
      <c r="F53" s="147" t="str">
        <f>VLOOKUP(A53,'База данных спортсменов'!$A$2:$J$101,6,FALSE)</f>
        <v>Северск</v>
      </c>
      <c r="G53" s="145">
        <f>VLOOKUP(A53,'База данных спортсменов'!$A$2:$J$101,7,FALSE)</f>
        <v>0</v>
      </c>
      <c r="H53" s="148" t="str">
        <f>VLOOKUP(A53,'База данных спортсменов'!$A$2:$J$101,8,FALSE)</f>
        <v>Вышегородцев ДЕ Фокин АА</v>
      </c>
      <c r="I53" s="149" t="str">
        <f>VLOOKUP(A53,'База данных спортсменов'!$A$2:$J$101,9,FALSE)</f>
        <v>Д</v>
      </c>
      <c r="J53" s="150">
        <f>VLOOKUP(A53,'База данных спортсменов'!$A$2:$J$101,10,FALSE)</f>
        <v>0</v>
      </c>
      <c r="K53" s="3">
        <v>51</v>
      </c>
      <c r="M53" s="240">
        <v>26</v>
      </c>
      <c r="N53" s="242" t="str">
        <f>VLOOKUP(M53,'База данных спортсменов'!$A$2:$J$101,2,FALSE)</f>
        <v>Сакерин Никита Игоревич</v>
      </c>
      <c r="O53" s="246">
        <f>VLOOKUP(M53,'База данных спортсменов'!$A$2:$J$101,3,FALSE)</f>
        <v>36630</v>
      </c>
      <c r="P53" s="232" t="str">
        <f>VLOOKUP(M53,'База данных спортсменов'!$A$2:$J$101,4,FALSE)</f>
        <v>КМС</v>
      </c>
      <c r="Q53" s="236">
        <f>VLOOKUP(M53,'База данных спортсменов'!$A$2:$J$101,5,FALSE)</f>
        <v>81</v>
      </c>
      <c r="R53" s="248" t="str">
        <f>VLOOKUP(M53,'База данных спортсменов'!$A$2:$J$101,6,FALSE)</f>
        <v>Северск</v>
      </c>
      <c r="S53" s="232">
        <f>VLOOKUP(M53,'База данных спортсменов'!$A$2:$J$101,7,FALSE)</f>
        <v>0</v>
      </c>
      <c r="T53" s="234" t="str">
        <f>VLOOKUP(M53,'База данных спортсменов'!$A$2:$J$101,8,FALSE)</f>
        <v>Вышегородцев Д.Е.</v>
      </c>
      <c r="U53" s="236" t="str">
        <f>VLOOKUP(M53,'База данных спортсменов'!$A$2:$J$101,9,FALSE)</f>
        <v>Ю</v>
      </c>
      <c r="V53" s="238">
        <f>VLOOKUP(M53,'База данных спортсменов'!$A$2:$J$101,10,FALSE)</f>
        <v>0</v>
      </c>
      <c r="W53" s="254">
        <v>26</v>
      </c>
    </row>
    <row r="54" spans="1:23" ht="26.1" customHeight="1">
      <c r="A54" s="143">
        <v>52</v>
      </c>
      <c r="B54" s="156" t="str">
        <f>VLOOKUP(A54,'База данных спортсменов'!$A$2:$J$101,2,FALSE)</f>
        <v>Еремеева Лилия</v>
      </c>
      <c r="C54" s="144">
        <f>VLOOKUP(A54,'База данных спортсменов'!$A$2:$J$101,3,FALSE)</f>
        <v>38148</v>
      </c>
      <c r="D54" s="145" t="str">
        <f>VLOOKUP(A54,'База данных спортсменов'!$A$2:$J$101,4,FALSE)</f>
        <v>2ю</v>
      </c>
      <c r="E54" s="146">
        <f>VLOOKUP(A54,'База данных спортсменов'!$A$2:$J$101,5,FALSE)</f>
        <v>43</v>
      </c>
      <c r="F54" s="147" t="str">
        <f>VLOOKUP(A54,'База данных спортсменов'!$A$2:$J$101,6,FALSE)</f>
        <v>Северск</v>
      </c>
      <c r="G54" s="145">
        <f>VLOOKUP(A54,'База данных спортсменов'!$A$2:$J$101,7,FALSE)</f>
        <v>0</v>
      </c>
      <c r="H54" s="148" t="str">
        <f>VLOOKUP(A54,'База данных спортсменов'!$A$2:$J$101,8,FALSE)</f>
        <v>Вышегородцев ДЕ Фокин АА</v>
      </c>
      <c r="I54" s="149" t="str">
        <f>VLOOKUP(A54,'База данных спортсменов'!$A$2:$J$101,9,FALSE)</f>
        <v>Д</v>
      </c>
      <c r="J54" s="150">
        <f>VLOOKUP(A54,'База данных спортсменов'!$A$2:$J$101,10,FALSE)</f>
        <v>0</v>
      </c>
      <c r="K54" s="3">
        <v>52</v>
      </c>
      <c r="M54" s="241"/>
      <c r="N54" s="243"/>
      <c r="O54" s="247"/>
      <c r="P54" s="233"/>
      <c r="Q54" s="237"/>
      <c r="R54" s="249"/>
      <c r="S54" s="233"/>
      <c r="T54" s="235"/>
      <c r="U54" s="237"/>
      <c r="V54" s="239"/>
      <c r="W54" s="255"/>
    </row>
    <row r="55" spans="1:23" ht="26.1" customHeight="1">
      <c r="A55" s="143">
        <v>53</v>
      </c>
      <c r="B55" s="156" t="str">
        <f>VLOOKUP(A55,'База данных спортсменов'!$A$2:$J$101,2,FALSE)</f>
        <v>Петухова Елизавета</v>
      </c>
      <c r="C55" s="144">
        <f>VLOOKUP(A55,'База данных спортсменов'!$A$2:$J$101,3,FALSE)</f>
        <v>38063</v>
      </c>
      <c r="D55" s="145" t="str">
        <f>VLOOKUP(A55,'База данных спортсменов'!$A$2:$J$101,4,FALSE)</f>
        <v>2ю</v>
      </c>
      <c r="E55" s="146">
        <f>VLOOKUP(A55,'База данных спортсменов'!$A$2:$J$101,5,FALSE)</f>
        <v>47</v>
      </c>
      <c r="F55" s="147" t="str">
        <f>VLOOKUP(A55,'База данных спортсменов'!$A$2:$J$101,6,FALSE)</f>
        <v>Северск</v>
      </c>
      <c r="G55" s="145">
        <f>VLOOKUP(A55,'База данных спортсменов'!$A$2:$J$101,7,FALSE)</f>
        <v>0</v>
      </c>
      <c r="H55" s="148" t="str">
        <f>VLOOKUP(A55,'База данных спортсменов'!$A$2:$J$101,8,FALSE)</f>
        <v>Вышегородцев ДЕ Фокин АА</v>
      </c>
      <c r="I55" s="149" t="str">
        <f>VLOOKUP(A55,'База данных спортсменов'!$A$2:$J$101,9,FALSE)</f>
        <v>Д</v>
      </c>
      <c r="J55" s="150">
        <f>VLOOKUP(A55,'База данных спортсменов'!$A$2:$J$101,10,FALSE)</f>
        <v>0</v>
      </c>
      <c r="K55" s="3">
        <v>53</v>
      </c>
      <c r="M55" s="240">
        <v>27</v>
      </c>
      <c r="N55" s="242" t="str">
        <f>VLOOKUP(M55,'База данных спортсменов'!$A$2:$J$101,2,FALSE)</f>
        <v>Правосуд Сергей Сергеевич</v>
      </c>
      <c r="O55" s="246">
        <f>VLOOKUP(M55,'База данных спортсменов'!$A$2:$J$101,3,FALSE)</f>
        <v>35460</v>
      </c>
      <c r="P55" s="232" t="str">
        <f>VLOOKUP(M55,'База данных спортсменов'!$A$2:$J$101,4,FALSE)</f>
        <v>КМС</v>
      </c>
      <c r="Q55" s="236">
        <f>VLOOKUP(M55,'База данных спортсменов'!$A$2:$J$101,5,FALSE)</f>
        <v>74</v>
      </c>
      <c r="R55" s="248" t="str">
        <f>VLOOKUP(M55,'База данных спортсменов'!$A$2:$J$101,6,FALSE)</f>
        <v>Северск</v>
      </c>
      <c r="S55" s="232">
        <f>VLOOKUP(M55,'База данных спортсменов'!$A$2:$J$101,7,FALSE)</f>
        <v>0</v>
      </c>
      <c r="T55" s="234" t="str">
        <f>VLOOKUP(M55,'База данных спортсменов'!$A$2:$J$101,8,FALSE)</f>
        <v>Вахмистрова Н.А. Вышегородцев Д.Е.</v>
      </c>
      <c r="U55" s="236" t="str">
        <f>VLOOKUP(M55,'База данных спортсменов'!$A$2:$J$101,9,FALSE)</f>
        <v>М</v>
      </c>
      <c r="V55" s="238">
        <f>VLOOKUP(M55,'База данных спортсменов'!$A$2:$J$101,10,FALSE)</f>
        <v>0</v>
      </c>
      <c r="W55" s="254">
        <v>27</v>
      </c>
    </row>
    <row r="56" spans="1:23" ht="26.1" customHeight="1">
      <c r="A56" s="143">
        <v>54</v>
      </c>
      <c r="B56" s="156" t="str">
        <f>VLOOKUP(A56,'База данных спортсменов'!$A$2:$J$101,2,FALSE)</f>
        <v>Михеев Ростислав</v>
      </c>
      <c r="C56" s="144">
        <f>VLOOKUP(A56,'База данных спортсменов'!$A$2:$J$101,3,FALSE)</f>
        <v>38320</v>
      </c>
      <c r="D56" s="145" t="str">
        <f>VLOOKUP(A56,'База данных спортсменов'!$A$2:$J$101,4,FALSE)</f>
        <v>3ю</v>
      </c>
      <c r="E56" s="146">
        <f>VLOOKUP(A56,'База данных спортсменов'!$A$2:$J$101,5,FALSE)</f>
        <v>38</v>
      </c>
      <c r="F56" s="147" t="str">
        <f>VLOOKUP(A56,'База данных спортсменов'!$A$2:$J$101,6,FALSE)</f>
        <v>Северск</v>
      </c>
      <c r="G56" s="145">
        <f>VLOOKUP(A56,'База данных спортсменов'!$A$2:$J$101,7,FALSE)</f>
        <v>0</v>
      </c>
      <c r="H56" s="148" t="str">
        <f>VLOOKUP(A56,'База данных спортсменов'!$A$2:$J$101,8,FALSE)</f>
        <v>Вышегородцев ДЕ Фокин АА</v>
      </c>
      <c r="I56" s="149" t="str">
        <f>VLOOKUP(A56,'База данных спортсменов'!$A$2:$J$101,9,FALSE)</f>
        <v>Ю</v>
      </c>
      <c r="J56" s="150">
        <f>VLOOKUP(A56,'База данных спортсменов'!$A$2:$J$101,10,FALSE)</f>
        <v>0</v>
      </c>
      <c r="K56" s="3">
        <v>54</v>
      </c>
      <c r="M56" s="241"/>
      <c r="N56" s="243"/>
      <c r="O56" s="247"/>
      <c r="P56" s="233"/>
      <c r="Q56" s="237"/>
      <c r="R56" s="249"/>
      <c r="S56" s="233"/>
      <c r="T56" s="235"/>
      <c r="U56" s="237"/>
      <c r="V56" s="239"/>
      <c r="W56" s="255"/>
    </row>
    <row r="57" spans="1:23" ht="26.1" customHeight="1">
      <c r="A57" s="143">
        <v>55</v>
      </c>
      <c r="B57" s="156" t="str">
        <f>VLOOKUP(A57,'База данных спортсменов'!$A$2:$J$101,2,FALSE)</f>
        <v xml:space="preserve">Алеев Артем </v>
      </c>
      <c r="C57" s="144">
        <f>VLOOKUP(A57,'База данных спортсменов'!$A$2:$J$101,3,FALSE)</f>
        <v>38558</v>
      </c>
      <c r="D57" s="145" t="str">
        <f>VLOOKUP(A57,'База данных спортсменов'!$A$2:$J$101,4,FALSE)</f>
        <v>2р</v>
      </c>
      <c r="E57" s="146">
        <f>VLOOKUP(A57,'База данных спортсменов'!$A$2:$J$101,5,FALSE)</f>
        <v>46</v>
      </c>
      <c r="F57" s="147" t="str">
        <f>VLOOKUP(A57,'База данных спортсменов'!$A$2:$J$101,6,FALSE)</f>
        <v>Северск</v>
      </c>
      <c r="G57" s="145">
        <f>VLOOKUP(A57,'База данных спортсменов'!$A$2:$J$101,7,FALSE)</f>
        <v>0</v>
      </c>
      <c r="H57" s="148" t="str">
        <f>VLOOKUP(A57,'База данных спортсменов'!$A$2:$J$101,8,FALSE)</f>
        <v>Вышегородцев ДЕ Фокин АА</v>
      </c>
      <c r="I57" s="149" t="str">
        <f>VLOOKUP(A57,'База данных спортсменов'!$A$2:$J$101,9,FALSE)</f>
        <v>Ю</v>
      </c>
      <c r="J57" s="150">
        <f>VLOOKUP(A57,'База данных спортсменов'!$A$2:$J$101,10,FALSE)</f>
        <v>0</v>
      </c>
      <c r="K57" s="3">
        <v>55</v>
      </c>
      <c r="M57" s="240">
        <v>28</v>
      </c>
      <c r="N57" s="242" t="str">
        <f>VLOOKUP(M57,'База данных спортсменов'!$A$2:$J$101,2,FALSE)</f>
        <v>Мищанин Михаил</v>
      </c>
      <c r="O57" s="246">
        <f>VLOOKUP(M57,'База данных спортсменов'!$A$2:$J$101,3,FALSE)</f>
        <v>37591</v>
      </c>
      <c r="P57" s="232" t="str">
        <f>VLOOKUP(M57,'База данных спортсменов'!$A$2:$J$101,4,FALSE)</f>
        <v>1ю</v>
      </c>
      <c r="Q57" s="236">
        <f>VLOOKUP(M57,'База данных спортсменов'!$A$2:$J$101,5,FALSE)</f>
        <v>46</v>
      </c>
      <c r="R57" s="248" t="str">
        <f>VLOOKUP(M57,'База данных спортсменов'!$A$2:$J$101,6,FALSE)</f>
        <v>Северск</v>
      </c>
      <c r="S57" s="232">
        <f>VLOOKUP(M57,'База данных спортсменов'!$A$2:$J$101,7,FALSE)</f>
        <v>0</v>
      </c>
      <c r="T57" s="234" t="str">
        <f>VLOOKUP(M57,'База данных спортсменов'!$A$2:$J$101,8,FALSE)</f>
        <v>Вахмистрова НА</v>
      </c>
      <c r="U57" s="236" t="str">
        <f>VLOOKUP(M57,'База данных спортсменов'!$A$2:$J$101,9,FALSE)</f>
        <v>М</v>
      </c>
      <c r="V57" s="238">
        <f>VLOOKUP(M57,'База данных спортсменов'!$A$2:$J$101,10,FALSE)</f>
        <v>0</v>
      </c>
      <c r="W57" s="254">
        <v>28</v>
      </c>
    </row>
    <row r="58" spans="1:23" ht="26.1" customHeight="1">
      <c r="A58" s="143">
        <v>56</v>
      </c>
      <c r="B58" s="156" t="str">
        <f>VLOOKUP(A58,'База данных спортсменов'!$A$2:$J$101,2,FALSE)</f>
        <v>Анисимова Валерия Александровна</v>
      </c>
      <c r="C58" s="144">
        <f>VLOOKUP(A58,'База данных спортсменов'!$A$2:$J$101,3,FALSE)</f>
        <v>35924</v>
      </c>
      <c r="D58" s="145" t="str">
        <f>VLOOKUP(A58,'База данных спортсменов'!$A$2:$J$101,4,FALSE)</f>
        <v>МС</v>
      </c>
      <c r="E58" s="146">
        <f>VLOOKUP(A58,'База данных спортсменов'!$A$2:$J$101,5,FALSE)</f>
        <v>65</v>
      </c>
      <c r="F58" s="147" t="str">
        <f>VLOOKUP(A58,'База данных спортсменов'!$A$2:$J$101,6,FALSE)</f>
        <v>Северск</v>
      </c>
      <c r="G58" s="145">
        <f>VLOOKUP(A58,'База данных спортсменов'!$A$2:$J$101,7,FALSE)</f>
        <v>0</v>
      </c>
      <c r="H58" s="148" t="str">
        <f>VLOOKUP(A58,'База данных спортсменов'!$A$2:$J$101,8,FALSE)</f>
        <v>Вахмистрова Н.А. Вышегородцев Д.Е.</v>
      </c>
      <c r="I58" s="149" t="str">
        <f>VLOOKUP(A58,'База данных спортсменов'!$A$2:$J$101,9,FALSE)</f>
        <v>Д</v>
      </c>
      <c r="J58" s="150">
        <f>VLOOKUP(A58,'База данных спортсменов'!$A$2:$J$101,10,FALSE)</f>
        <v>0</v>
      </c>
      <c r="K58" s="3">
        <v>56</v>
      </c>
      <c r="M58" s="241"/>
      <c r="N58" s="243"/>
      <c r="O58" s="247"/>
      <c r="P58" s="233"/>
      <c r="Q58" s="237"/>
      <c r="R58" s="249"/>
      <c r="S58" s="233"/>
      <c r="T58" s="235"/>
      <c r="U58" s="237"/>
      <c r="V58" s="239"/>
      <c r="W58" s="255"/>
    </row>
    <row r="59" spans="1:23" ht="26.1" customHeight="1">
      <c r="A59" s="143">
        <v>57</v>
      </c>
      <c r="B59" s="156" t="e">
        <f>VLOOKUP(A59,'База данных спортсменов'!$A$2:$J$101,2,FALSE)</f>
        <v>#N/A</v>
      </c>
      <c r="C59" s="144" t="e">
        <f>VLOOKUP(A59,'База данных спортсменов'!$A$2:$J$101,3,FALSE)</f>
        <v>#N/A</v>
      </c>
      <c r="D59" s="145" t="e">
        <f>VLOOKUP(A59,'База данных спортсменов'!$A$2:$J$101,4,FALSE)</f>
        <v>#N/A</v>
      </c>
      <c r="E59" s="146" t="e">
        <f>VLOOKUP(A59,'База данных спортсменов'!$A$2:$J$101,5,FALSE)</f>
        <v>#N/A</v>
      </c>
      <c r="F59" s="147" t="e">
        <f>VLOOKUP(A59,'База данных спортсменов'!$A$2:$J$101,6,FALSE)</f>
        <v>#N/A</v>
      </c>
      <c r="G59" s="145" t="e">
        <f>VLOOKUP(A59,'База данных спортсменов'!$A$2:$J$101,7,FALSE)</f>
        <v>#N/A</v>
      </c>
      <c r="H59" s="148" t="e">
        <f>VLOOKUP(A59,'База данных спортсменов'!$A$2:$J$101,8,FALSE)</f>
        <v>#N/A</v>
      </c>
      <c r="I59" s="149" t="e">
        <f>VLOOKUP(A59,'База данных спортсменов'!$A$2:$J$101,9,FALSE)</f>
        <v>#N/A</v>
      </c>
      <c r="J59" s="150" t="e">
        <f>VLOOKUP(A59,'База данных спортсменов'!$A$2:$J$101,10,FALSE)</f>
        <v>#N/A</v>
      </c>
      <c r="K59" s="3">
        <v>57</v>
      </c>
      <c r="M59" s="240">
        <v>29</v>
      </c>
      <c r="N59" s="242" t="str">
        <f>VLOOKUP(M59,'База данных спортсменов'!$A$2:$J$101,2,FALSE)</f>
        <v>Окшин Алексей</v>
      </c>
      <c r="O59" s="246">
        <f>VLOOKUP(M59,'База данных спортсменов'!$A$2:$J$101,3,FALSE)</f>
        <v>37514</v>
      </c>
      <c r="P59" s="232" t="str">
        <f>VLOOKUP(M59,'База данных спортсменов'!$A$2:$J$101,4,FALSE)</f>
        <v>1ю</v>
      </c>
      <c r="Q59" s="236">
        <f>VLOOKUP(M59,'База данных спортсменов'!$A$2:$J$101,5,FALSE)</f>
        <v>46</v>
      </c>
      <c r="R59" s="248" t="str">
        <f>VLOOKUP(M59,'База данных спортсменов'!$A$2:$J$101,6,FALSE)</f>
        <v>Северск</v>
      </c>
      <c r="S59" s="232">
        <f>VLOOKUP(M59,'База данных спортсменов'!$A$2:$J$101,7,FALSE)</f>
        <v>0</v>
      </c>
      <c r="T59" s="234" t="str">
        <f>VLOOKUP(M59,'База данных спортсменов'!$A$2:$J$101,8,FALSE)</f>
        <v xml:space="preserve">Вахмистрова Н.А. </v>
      </c>
      <c r="U59" s="236" t="str">
        <f>VLOOKUP(M59,'База данных спортсменов'!$A$2:$J$101,9,FALSE)</f>
        <v>Ю</v>
      </c>
      <c r="V59" s="238">
        <f>VLOOKUP(M59,'База данных спортсменов'!$A$2:$J$101,10,FALSE)</f>
        <v>0</v>
      </c>
      <c r="W59" s="254">
        <v>29</v>
      </c>
    </row>
    <row r="60" spans="1:23" ht="26.1" customHeight="1">
      <c r="A60" s="143">
        <v>58</v>
      </c>
      <c r="B60" s="156" t="e">
        <f>VLOOKUP(A60,'База данных спортсменов'!$A$2:$J$101,2,FALSE)</f>
        <v>#N/A</v>
      </c>
      <c r="C60" s="144" t="e">
        <f>VLOOKUP(A60,'База данных спортсменов'!$A$2:$J$101,3,FALSE)</f>
        <v>#N/A</v>
      </c>
      <c r="D60" s="145" t="e">
        <f>VLOOKUP(A60,'База данных спортсменов'!$A$2:$J$101,4,FALSE)</f>
        <v>#N/A</v>
      </c>
      <c r="E60" s="146" t="e">
        <f>VLOOKUP(A60,'База данных спортсменов'!$A$2:$J$101,5,FALSE)</f>
        <v>#N/A</v>
      </c>
      <c r="F60" s="147" t="e">
        <f>VLOOKUP(A60,'База данных спортсменов'!$A$2:$J$101,6,FALSE)</f>
        <v>#N/A</v>
      </c>
      <c r="G60" s="145" t="e">
        <f>VLOOKUP(A60,'База данных спортсменов'!$A$2:$J$101,7,FALSE)</f>
        <v>#N/A</v>
      </c>
      <c r="H60" s="148" t="e">
        <f>VLOOKUP(A60,'База данных спортсменов'!$A$2:$J$101,8,FALSE)</f>
        <v>#N/A</v>
      </c>
      <c r="I60" s="149" t="e">
        <f>VLOOKUP(A60,'База данных спортсменов'!$A$2:$J$101,9,FALSE)</f>
        <v>#N/A</v>
      </c>
      <c r="J60" s="150" t="e">
        <f>VLOOKUP(A60,'База данных спортсменов'!$A$2:$J$101,10,FALSE)</f>
        <v>#N/A</v>
      </c>
      <c r="K60" s="3">
        <v>58</v>
      </c>
      <c r="M60" s="241"/>
      <c r="N60" s="243"/>
      <c r="O60" s="247"/>
      <c r="P60" s="233"/>
      <c r="Q60" s="237"/>
      <c r="R60" s="249"/>
      <c r="S60" s="233"/>
      <c r="T60" s="235"/>
      <c r="U60" s="237"/>
      <c r="V60" s="239"/>
      <c r="W60" s="255"/>
    </row>
    <row r="61" spans="1:23" ht="26.1" customHeight="1">
      <c r="A61" s="143">
        <v>59</v>
      </c>
      <c r="B61" s="156" t="e">
        <f>VLOOKUP(A61,'База данных спортсменов'!$A$2:$J$101,2,FALSE)</f>
        <v>#N/A</v>
      </c>
      <c r="C61" s="144" t="e">
        <f>VLOOKUP(A61,'База данных спортсменов'!$A$2:$J$101,3,FALSE)</f>
        <v>#N/A</v>
      </c>
      <c r="D61" s="145" t="e">
        <f>VLOOKUP(A61,'База данных спортсменов'!$A$2:$J$101,4,FALSE)</f>
        <v>#N/A</v>
      </c>
      <c r="E61" s="146" t="e">
        <f>VLOOKUP(A61,'База данных спортсменов'!$A$2:$J$101,5,FALSE)</f>
        <v>#N/A</v>
      </c>
      <c r="F61" s="147" t="e">
        <f>VLOOKUP(A61,'База данных спортсменов'!$A$2:$J$101,6,FALSE)</f>
        <v>#N/A</v>
      </c>
      <c r="G61" s="145" t="e">
        <f>VLOOKUP(A61,'База данных спортсменов'!$A$2:$J$101,7,FALSE)</f>
        <v>#N/A</v>
      </c>
      <c r="H61" s="148" t="e">
        <f>VLOOKUP(A61,'База данных спортсменов'!$A$2:$J$101,8,FALSE)</f>
        <v>#N/A</v>
      </c>
      <c r="I61" s="149" t="e">
        <f>VLOOKUP(A61,'База данных спортсменов'!$A$2:$J$101,9,FALSE)</f>
        <v>#N/A</v>
      </c>
      <c r="J61" s="150" t="e">
        <f>VLOOKUP(A61,'База данных спортсменов'!$A$2:$J$101,10,FALSE)</f>
        <v>#N/A</v>
      </c>
      <c r="K61" s="3">
        <v>59</v>
      </c>
      <c r="M61" s="240">
        <v>30</v>
      </c>
      <c r="N61" s="242" t="str">
        <f>VLOOKUP(M61,'База данных спортсменов'!$A$2:$J$101,2,FALSE)</f>
        <v>Щербакова Элеонора Николаевна</v>
      </c>
      <c r="O61" s="246">
        <f>VLOOKUP(M61,'База данных спортсменов'!$A$2:$J$101,3,FALSE)</f>
        <v>36942</v>
      </c>
      <c r="P61" s="232" t="str">
        <f>VLOOKUP(M61,'База данных спортсменов'!$A$2:$J$101,4,FALSE)</f>
        <v>1ю</v>
      </c>
      <c r="Q61" s="236">
        <f>VLOOKUP(M61,'База данных спортсменов'!$A$2:$J$101,5,FALSE)</f>
        <v>56</v>
      </c>
      <c r="R61" s="248" t="str">
        <f>VLOOKUP(M61,'База данных спортсменов'!$A$2:$J$101,6,FALSE)</f>
        <v>Северск</v>
      </c>
      <c r="S61" s="232">
        <f>VLOOKUP(M61,'База данных спортсменов'!$A$2:$J$101,7,FALSE)</f>
        <v>0</v>
      </c>
      <c r="T61" s="234" t="str">
        <f>VLOOKUP(M61,'База данных спортсменов'!$A$2:$J$101,8,FALSE)</f>
        <v>Вахмистрова НА Вышегородцев ДЕ</v>
      </c>
      <c r="U61" s="236" t="str">
        <f>VLOOKUP(M61,'База данных спортсменов'!$A$2:$J$101,9,FALSE)</f>
        <v>Ю</v>
      </c>
      <c r="V61" s="238">
        <f>VLOOKUP(M61,'База данных спортсменов'!$A$2:$J$101,10,FALSE)</f>
        <v>0</v>
      </c>
      <c r="W61" s="254">
        <v>30</v>
      </c>
    </row>
    <row r="62" spans="1:23" ht="26.1" customHeight="1">
      <c r="A62" s="143">
        <v>60</v>
      </c>
      <c r="B62" s="156" t="e">
        <f>VLOOKUP(A62,'База данных спортсменов'!$A$2:$J$101,2,FALSE)</f>
        <v>#N/A</v>
      </c>
      <c r="C62" s="144" t="e">
        <f>VLOOKUP(A62,'База данных спортсменов'!$A$2:$J$101,3,FALSE)</f>
        <v>#N/A</v>
      </c>
      <c r="D62" s="145" t="e">
        <f>VLOOKUP(A62,'База данных спортсменов'!$A$2:$J$101,4,FALSE)</f>
        <v>#N/A</v>
      </c>
      <c r="E62" s="146" t="e">
        <f>VLOOKUP(A62,'База данных спортсменов'!$A$2:$J$101,5,FALSE)</f>
        <v>#N/A</v>
      </c>
      <c r="F62" s="147" t="e">
        <f>VLOOKUP(A62,'База данных спортсменов'!$A$2:$J$101,6,FALSE)</f>
        <v>#N/A</v>
      </c>
      <c r="G62" s="145" t="e">
        <f>VLOOKUP(A62,'База данных спортсменов'!$A$2:$J$101,7,FALSE)</f>
        <v>#N/A</v>
      </c>
      <c r="H62" s="148" t="e">
        <f>VLOOKUP(A62,'База данных спортсменов'!$A$2:$J$101,8,FALSE)</f>
        <v>#N/A</v>
      </c>
      <c r="I62" s="149" t="e">
        <f>VLOOKUP(A62,'База данных спортсменов'!$A$2:$J$101,9,FALSE)</f>
        <v>#N/A</v>
      </c>
      <c r="J62" s="150" t="e">
        <f>VLOOKUP(A62,'База данных спортсменов'!$A$2:$J$101,10,FALSE)</f>
        <v>#N/A</v>
      </c>
      <c r="K62" s="3">
        <v>60</v>
      </c>
      <c r="M62" s="241"/>
      <c r="N62" s="243"/>
      <c r="O62" s="247"/>
      <c r="P62" s="233"/>
      <c r="Q62" s="237"/>
      <c r="R62" s="249"/>
      <c r="S62" s="233"/>
      <c r="T62" s="235"/>
      <c r="U62" s="237"/>
      <c r="V62" s="239"/>
      <c r="W62" s="255"/>
    </row>
    <row r="63" spans="1:23" ht="26.1" customHeight="1">
      <c r="A63" s="143">
        <v>61</v>
      </c>
      <c r="B63" s="156" t="e">
        <f>VLOOKUP(A63,'База данных спортсменов'!$A$2:$J$101,2,FALSE)</f>
        <v>#N/A</v>
      </c>
      <c r="C63" s="144" t="e">
        <f>VLOOKUP(A63,'База данных спортсменов'!$A$2:$J$101,3,FALSE)</f>
        <v>#N/A</v>
      </c>
      <c r="D63" s="145" t="e">
        <f>VLOOKUP(A63,'База данных спортсменов'!$A$2:$J$101,4,FALSE)</f>
        <v>#N/A</v>
      </c>
      <c r="E63" s="146" t="e">
        <f>VLOOKUP(A63,'База данных спортсменов'!$A$2:$J$101,5,FALSE)</f>
        <v>#N/A</v>
      </c>
      <c r="F63" s="147" t="e">
        <f>VLOOKUP(A63,'База данных спортсменов'!$A$2:$J$101,6,FALSE)</f>
        <v>#N/A</v>
      </c>
      <c r="G63" s="145" t="e">
        <f>VLOOKUP(A63,'База данных спортсменов'!$A$2:$J$101,7,FALSE)</f>
        <v>#N/A</v>
      </c>
      <c r="H63" s="148" t="e">
        <f>VLOOKUP(A63,'База данных спортсменов'!$A$2:$J$101,8,FALSE)</f>
        <v>#N/A</v>
      </c>
      <c r="I63" s="149" t="e">
        <f>VLOOKUP(A63,'База данных спортсменов'!$A$2:$J$101,9,FALSE)</f>
        <v>#N/A</v>
      </c>
      <c r="J63" s="150" t="e">
        <f>VLOOKUP(A63,'База данных спортсменов'!$A$2:$J$101,10,FALSE)</f>
        <v>#N/A</v>
      </c>
      <c r="K63" s="3">
        <v>61</v>
      </c>
      <c r="M63" s="240">
        <v>31</v>
      </c>
      <c r="N63" s="242" t="str">
        <f>VLOOKUP(M63,'База данных спортсменов'!$A$2:$J$101,2,FALSE)</f>
        <v>Наумова Анастасия Сергеевна</v>
      </c>
      <c r="O63" s="246">
        <f>VLOOKUP(M63,'База данных спортсменов'!$A$2:$J$101,3,FALSE)</f>
        <v>37313</v>
      </c>
      <c r="P63" s="232" t="str">
        <f>VLOOKUP(M63,'База данных спортсменов'!$A$2:$J$101,4,FALSE)</f>
        <v>1ю</v>
      </c>
      <c r="Q63" s="236">
        <f>VLOOKUP(M63,'База данных спортсменов'!$A$2:$J$101,5,FALSE)</f>
        <v>65</v>
      </c>
      <c r="R63" s="248" t="str">
        <f>VLOOKUP(M63,'База данных спортсменов'!$A$2:$J$101,6,FALSE)</f>
        <v>Северск</v>
      </c>
      <c r="S63" s="232">
        <f>VLOOKUP(M63,'База данных спортсменов'!$A$2:$J$101,7,FALSE)</f>
        <v>0</v>
      </c>
      <c r="T63" s="234" t="str">
        <f>VLOOKUP(M63,'База данных спортсменов'!$A$2:$J$101,8,FALSE)</f>
        <v>Вышегородцев Д.Е Вахмистрова НА</v>
      </c>
      <c r="U63" s="236" t="str">
        <f>VLOOKUP(M63,'База данных спортсменов'!$A$2:$J$101,9,FALSE)</f>
        <v>Д</v>
      </c>
      <c r="V63" s="238">
        <f>VLOOKUP(M63,'База данных спортсменов'!$A$2:$J$101,10,FALSE)</f>
        <v>0</v>
      </c>
      <c r="W63" s="254">
        <v>31</v>
      </c>
    </row>
    <row r="64" spans="1:23" ht="26.1" customHeight="1">
      <c r="A64" s="143">
        <v>62</v>
      </c>
      <c r="B64" s="156" t="e">
        <f>VLOOKUP(A64,'База данных спортсменов'!$A$2:$J$101,2,FALSE)</f>
        <v>#N/A</v>
      </c>
      <c r="C64" s="144" t="e">
        <f>VLOOKUP(A64,'База данных спортсменов'!$A$2:$J$101,3,FALSE)</f>
        <v>#N/A</v>
      </c>
      <c r="D64" s="145" t="e">
        <f>VLOOKUP(A64,'База данных спортсменов'!$A$2:$J$101,4,FALSE)</f>
        <v>#N/A</v>
      </c>
      <c r="E64" s="146" t="e">
        <f>VLOOKUP(A64,'База данных спортсменов'!$A$2:$J$101,5,FALSE)</f>
        <v>#N/A</v>
      </c>
      <c r="F64" s="147" t="e">
        <f>VLOOKUP(A64,'База данных спортсменов'!$A$2:$J$101,6,FALSE)</f>
        <v>#N/A</v>
      </c>
      <c r="G64" s="145" t="e">
        <f>VLOOKUP(A64,'База данных спортсменов'!$A$2:$J$101,7,FALSE)</f>
        <v>#N/A</v>
      </c>
      <c r="H64" s="148" t="e">
        <f>VLOOKUP(A64,'База данных спортсменов'!$A$2:$J$101,8,FALSE)</f>
        <v>#N/A</v>
      </c>
      <c r="I64" s="149" t="e">
        <f>VLOOKUP(A64,'База данных спортсменов'!$A$2:$J$101,9,FALSE)</f>
        <v>#N/A</v>
      </c>
      <c r="J64" s="150" t="e">
        <f>VLOOKUP(A64,'База данных спортсменов'!$A$2:$J$101,10,FALSE)</f>
        <v>#N/A</v>
      </c>
      <c r="K64" s="3">
        <v>62</v>
      </c>
      <c r="M64" s="241"/>
      <c r="N64" s="243"/>
      <c r="O64" s="247"/>
      <c r="P64" s="233"/>
      <c r="Q64" s="237"/>
      <c r="R64" s="249"/>
      <c r="S64" s="233"/>
      <c r="T64" s="235"/>
      <c r="U64" s="237"/>
      <c r="V64" s="239"/>
      <c r="W64" s="255"/>
    </row>
    <row r="65" spans="1:23" ht="26.1" customHeight="1">
      <c r="A65" s="143">
        <v>63</v>
      </c>
      <c r="B65" s="156" t="e">
        <f>VLOOKUP(A65,'База данных спортсменов'!$A$2:$J$101,2,FALSE)</f>
        <v>#N/A</v>
      </c>
      <c r="C65" s="144" t="e">
        <f>VLOOKUP(A65,'База данных спортсменов'!$A$2:$J$101,3,FALSE)</f>
        <v>#N/A</v>
      </c>
      <c r="D65" s="145" t="e">
        <f>VLOOKUP(A65,'База данных спортсменов'!$A$2:$J$101,4,FALSE)</f>
        <v>#N/A</v>
      </c>
      <c r="E65" s="146" t="e">
        <f>VLOOKUP(A65,'База данных спортсменов'!$A$2:$J$101,5,FALSE)</f>
        <v>#N/A</v>
      </c>
      <c r="F65" s="147" t="e">
        <f>VLOOKUP(A65,'База данных спортсменов'!$A$2:$J$101,6,FALSE)</f>
        <v>#N/A</v>
      </c>
      <c r="G65" s="145" t="e">
        <f>VLOOKUP(A65,'База данных спортсменов'!$A$2:$J$101,7,FALSE)</f>
        <v>#N/A</v>
      </c>
      <c r="H65" s="148" t="e">
        <f>VLOOKUP(A65,'База данных спортсменов'!$A$2:$J$101,8,FALSE)</f>
        <v>#N/A</v>
      </c>
      <c r="I65" s="149" t="e">
        <f>VLOOKUP(A65,'База данных спортсменов'!$A$2:$J$101,9,FALSE)</f>
        <v>#N/A</v>
      </c>
      <c r="J65" s="150" t="e">
        <f>VLOOKUP(A65,'База данных спортсменов'!$A$2:$J$101,10,FALSE)</f>
        <v>#N/A</v>
      </c>
      <c r="K65" s="3">
        <v>63</v>
      </c>
      <c r="M65" s="240">
        <v>32</v>
      </c>
      <c r="N65" s="242" t="str">
        <f>VLOOKUP(M65,'База данных спортсменов'!$A$2:$J$101,2,FALSE)</f>
        <v>Васильев Владислав Андреевич</v>
      </c>
      <c r="O65" s="246">
        <f>VLOOKUP(M65,'База данных спортсменов'!$A$2:$J$101,3,FALSE)</f>
        <v>37401</v>
      </c>
      <c r="P65" s="232" t="str">
        <f>VLOOKUP(M65,'База данных спортсменов'!$A$2:$J$101,4,FALSE)</f>
        <v>1ю</v>
      </c>
      <c r="Q65" s="236">
        <f>VLOOKUP(M65,'База данных спортсменов'!$A$2:$J$101,5,FALSE)</f>
        <v>65</v>
      </c>
      <c r="R65" s="248" t="str">
        <f>VLOOKUP(M65,'База данных спортсменов'!$A$2:$J$101,6,FALSE)</f>
        <v>Северск</v>
      </c>
      <c r="S65" s="232">
        <f>VLOOKUP(M65,'База данных спортсменов'!$A$2:$J$101,7,FALSE)</f>
        <v>0</v>
      </c>
      <c r="T65" s="234" t="str">
        <f>VLOOKUP(M65,'База данных спортсменов'!$A$2:$J$101,8,FALSE)</f>
        <v>Вышегородцев Д.Е Вахмистрова НА</v>
      </c>
      <c r="U65" s="236" t="str">
        <f>VLOOKUP(M65,'База данных спортсменов'!$A$2:$J$101,9,FALSE)</f>
        <v>Ю</v>
      </c>
      <c r="V65" s="238">
        <f>VLOOKUP(M65,'База данных спортсменов'!$A$2:$J$101,10,FALSE)</f>
        <v>0</v>
      </c>
      <c r="W65" s="254">
        <v>32</v>
      </c>
    </row>
    <row r="66" spans="1:23" ht="26.1" customHeight="1">
      <c r="A66" s="143">
        <v>64</v>
      </c>
      <c r="B66" s="156" t="e">
        <f>VLOOKUP(A66,'База данных спортсменов'!$A$2:$J$101,2,FALSE)</f>
        <v>#N/A</v>
      </c>
      <c r="C66" s="144" t="e">
        <f>VLOOKUP(A66,'База данных спортсменов'!$A$2:$J$101,3,FALSE)</f>
        <v>#N/A</v>
      </c>
      <c r="D66" s="145" t="e">
        <f>VLOOKUP(A66,'База данных спортсменов'!$A$2:$J$101,4,FALSE)</f>
        <v>#N/A</v>
      </c>
      <c r="E66" s="146" t="e">
        <f>VLOOKUP(A66,'База данных спортсменов'!$A$2:$J$101,5,FALSE)</f>
        <v>#N/A</v>
      </c>
      <c r="F66" s="147" t="e">
        <f>VLOOKUP(A66,'База данных спортсменов'!$A$2:$J$101,6,FALSE)</f>
        <v>#N/A</v>
      </c>
      <c r="G66" s="145" t="e">
        <f>VLOOKUP(A66,'База данных спортсменов'!$A$2:$J$101,7,FALSE)</f>
        <v>#N/A</v>
      </c>
      <c r="H66" s="148" t="e">
        <f>VLOOKUP(A66,'База данных спортсменов'!$A$2:$J$101,8,FALSE)</f>
        <v>#N/A</v>
      </c>
      <c r="I66" s="149" t="e">
        <f>VLOOKUP(A66,'База данных спортсменов'!$A$2:$J$101,9,FALSE)</f>
        <v>#N/A</v>
      </c>
      <c r="J66" s="150" t="e">
        <f>VLOOKUP(A66,'База данных спортсменов'!$A$2:$J$101,10,FALSE)</f>
        <v>#N/A</v>
      </c>
      <c r="K66" s="3">
        <v>64</v>
      </c>
      <c r="M66" s="241"/>
      <c r="N66" s="243"/>
      <c r="O66" s="247"/>
      <c r="P66" s="233"/>
      <c r="Q66" s="237"/>
      <c r="R66" s="249"/>
      <c r="S66" s="233"/>
      <c r="T66" s="235"/>
      <c r="U66" s="237"/>
      <c r="V66" s="239"/>
      <c r="W66" s="255"/>
    </row>
    <row r="67" spans="1:23" ht="26.1" customHeight="1">
      <c r="A67" s="143">
        <v>65</v>
      </c>
      <c r="B67" s="156" t="e">
        <f>VLOOKUP(A67,'База данных спортсменов'!$A$2:$J$101,2,FALSE)</f>
        <v>#N/A</v>
      </c>
      <c r="C67" s="144" t="e">
        <f>VLOOKUP(A67,'База данных спортсменов'!$A$2:$J$101,3,FALSE)</f>
        <v>#N/A</v>
      </c>
      <c r="D67" s="145" t="e">
        <f>VLOOKUP(A67,'База данных спортсменов'!$A$2:$J$101,4,FALSE)</f>
        <v>#N/A</v>
      </c>
      <c r="E67" s="146" t="e">
        <f>VLOOKUP(A67,'База данных спортсменов'!$A$2:$J$101,5,FALSE)</f>
        <v>#N/A</v>
      </c>
      <c r="F67" s="147" t="e">
        <f>VLOOKUP(A67,'База данных спортсменов'!$A$2:$J$101,6,FALSE)</f>
        <v>#N/A</v>
      </c>
      <c r="G67" s="145" t="e">
        <f>VLOOKUP(A67,'База данных спортсменов'!$A$2:$J$101,7,FALSE)</f>
        <v>#N/A</v>
      </c>
      <c r="H67" s="148" t="e">
        <f>VLOOKUP(A67,'База данных спортсменов'!$A$2:$J$101,8,FALSE)</f>
        <v>#N/A</v>
      </c>
      <c r="I67" s="149" t="e">
        <f>VLOOKUP(A67,'База данных спортсменов'!$A$2:$J$101,9,FALSE)</f>
        <v>#N/A</v>
      </c>
      <c r="J67" s="150" t="e">
        <f>VLOOKUP(A67,'База данных спортсменов'!$A$2:$J$101,10,FALSE)</f>
        <v>#N/A</v>
      </c>
      <c r="K67" s="3">
        <v>65</v>
      </c>
      <c r="M67" s="240">
        <v>33</v>
      </c>
      <c r="N67" s="242" t="str">
        <f>VLOOKUP(M67,'База данных спортсменов'!$A$2:$J$101,2,FALSE)</f>
        <v>Щемский Роман Владимирович</v>
      </c>
      <c r="O67" s="246">
        <f>VLOOKUP(M67,'База данных спортсменов'!$A$2:$J$101,3,FALSE)</f>
        <v>37438</v>
      </c>
      <c r="P67" s="232" t="str">
        <f>VLOOKUP(M67,'База данных спортсменов'!$A$2:$J$101,4,FALSE)</f>
        <v>1ю</v>
      </c>
      <c r="Q67" s="236">
        <f>VLOOKUP(M67,'База данных спортсменов'!$A$2:$J$101,5,FALSE)</f>
        <v>55</v>
      </c>
      <c r="R67" s="248" t="str">
        <f>VLOOKUP(M67,'База данных спортсменов'!$A$2:$J$101,6,FALSE)</f>
        <v>Северск</v>
      </c>
      <c r="S67" s="232">
        <f>VLOOKUP(M67,'База данных спортсменов'!$A$2:$J$101,7,FALSE)</f>
        <v>0</v>
      </c>
      <c r="T67" s="234" t="str">
        <f>VLOOKUP(M67,'База данных спортсменов'!$A$2:$J$101,8,FALSE)</f>
        <v>Вышегородцев Д.Е Вахмистрова НА</v>
      </c>
      <c r="U67" s="236" t="str">
        <f>VLOOKUP(M67,'База данных спортсменов'!$A$2:$J$101,9,FALSE)</f>
        <v>Ю</v>
      </c>
      <c r="V67" s="238">
        <f>VLOOKUP(M67,'База данных спортсменов'!$A$2:$J$101,10,FALSE)</f>
        <v>0</v>
      </c>
      <c r="W67" s="254">
        <v>33</v>
      </c>
    </row>
    <row r="68" spans="1:23" ht="26.1" customHeight="1">
      <c r="A68" s="143">
        <v>66</v>
      </c>
      <c r="B68" s="156" t="e">
        <f>VLOOKUP(A68,'База данных спортсменов'!$A$2:$J$101,2,FALSE)</f>
        <v>#N/A</v>
      </c>
      <c r="C68" s="144" t="e">
        <f>VLOOKUP(A68,'База данных спортсменов'!$A$2:$J$101,3,FALSE)</f>
        <v>#N/A</v>
      </c>
      <c r="D68" s="145" t="e">
        <f>VLOOKUP(A68,'База данных спортсменов'!$A$2:$J$101,4,FALSE)</f>
        <v>#N/A</v>
      </c>
      <c r="E68" s="146" t="e">
        <f>VLOOKUP(A68,'База данных спортсменов'!$A$2:$J$101,5,FALSE)</f>
        <v>#N/A</v>
      </c>
      <c r="F68" s="147" t="e">
        <f>VLOOKUP(A68,'База данных спортсменов'!$A$2:$J$101,6,FALSE)</f>
        <v>#N/A</v>
      </c>
      <c r="G68" s="145" t="e">
        <f>VLOOKUP(A68,'База данных спортсменов'!$A$2:$J$101,7,FALSE)</f>
        <v>#N/A</v>
      </c>
      <c r="H68" s="148" t="e">
        <f>VLOOKUP(A68,'База данных спортсменов'!$A$2:$J$101,8,FALSE)</f>
        <v>#N/A</v>
      </c>
      <c r="I68" s="149" t="e">
        <f>VLOOKUP(A68,'База данных спортсменов'!$A$2:$J$101,9,FALSE)</f>
        <v>#N/A</v>
      </c>
      <c r="J68" s="150" t="e">
        <f>VLOOKUP(A68,'База данных спортсменов'!$A$2:$J$101,10,FALSE)</f>
        <v>#N/A</v>
      </c>
      <c r="K68" s="3">
        <v>66</v>
      </c>
      <c r="M68" s="241"/>
      <c r="N68" s="243"/>
      <c r="O68" s="247"/>
      <c r="P68" s="233"/>
      <c r="Q68" s="237"/>
      <c r="R68" s="249"/>
      <c r="S68" s="233"/>
      <c r="T68" s="235"/>
      <c r="U68" s="237"/>
      <c r="V68" s="239"/>
      <c r="W68" s="255"/>
    </row>
    <row r="69" spans="1:23" ht="26.1" customHeight="1">
      <c r="A69" s="143">
        <v>67</v>
      </c>
      <c r="B69" s="156" t="e">
        <f>VLOOKUP(A69,'База данных спортсменов'!$A$2:$J$101,2,FALSE)</f>
        <v>#N/A</v>
      </c>
      <c r="C69" s="144" t="e">
        <f>VLOOKUP(A69,'База данных спортсменов'!$A$2:$J$101,3,FALSE)</f>
        <v>#N/A</v>
      </c>
      <c r="D69" s="145" t="e">
        <f>VLOOKUP(A69,'База данных спортсменов'!$A$2:$J$101,4,FALSE)</f>
        <v>#N/A</v>
      </c>
      <c r="E69" s="146" t="e">
        <f>VLOOKUP(A69,'База данных спортсменов'!$A$2:$J$101,5,FALSE)</f>
        <v>#N/A</v>
      </c>
      <c r="F69" s="147" t="e">
        <f>VLOOKUP(A69,'База данных спортсменов'!$A$2:$J$101,6,FALSE)</f>
        <v>#N/A</v>
      </c>
      <c r="G69" s="145" t="e">
        <f>VLOOKUP(A69,'База данных спортсменов'!$A$2:$J$101,7,FALSE)</f>
        <v>#N/A</v>
      </c>
      <c r="H69" s="148" t="e">
        <f>VLOOKUP(A69,'База данных спортсменов'!$A$2:$J$101,8,FALSE)</f>
        <v>#N/A</v>
      </c>
      <c r="I69" s="149" t="e">
        <f>VLOOKUP(A69,'База данных спортсменов'!$A$2:$J$101,9,FALSE)</f>
        <v>#N/A</v>
      </c>
      <c r="J69" s="150" t="e">
        <f>VLOOKUP(A69,'База данных спортсменов'!$A$2:$J$101,10,FALSE)</f>
        <v>#N/A</v>
      </c>
      <c r="K69" s="3">
        <v>67</v>
      </c>
      <c r="M69" s="240">
        <v>34</v>
      </c>
      <c r="N69" s="242" t="str">
        <f>VLOOKUP(M69,'База данных спортсменов'!$A$2:$J$101,2,FALSE)</f>
        <v>Шаплов Александр Олегович</v>
      </c>
      <c r="O69" s="246">
        <f>VLOOKUP(M69,'База данных спортсменов'!$A$2:$J$101,3,FALSE)</f>
        <v>36767</v>
      </c>
      <c r="P69" s="232" t="str">
        <f>VLOOKUP(M69,'База данных спортсменов'!$A$2:$J$101,4,FALSE)</f>
        <v>1ю</v>
      </c>
      <c r="Q69" s="236">
        <f>VLOOKUP(M69,'База данных спортсменов'!$A$2:$J$101,5,FALSE)</f>
        <v>56</v>
      </c>
      <c r="R69" s="248" t="str">
        <f>VLOOKUP(M69,'База данных спортсменов'!$A$2:$J$101,6,FALSE)</f>
        <v>Северск</v>
      </c>
      <c r="S69" s="232">
        <f>VLOOKUP(M69,'База данных спортсменов'!$A$2:$J$101,7,FALSE)</f>
        <v>0</v>
      </c>
      <c r="T69" s="234" t="str">
        <f>VLOOKUP(M69,'База данных спортсменов'!$A$2:$J$101,8,FALSE)</f>
        <v>Липин БВ</v>
      </c>
      <c r="U69" s="236" t="str">
        <f>VLOOKUP(M69,'База данных спортсменов'!$A$2:$J$101,9,FALSE)</f>
        <v>Ю</v>
      </c>
      <c r="V69" s="238">
        <f>VLOOKUP(M69,'База данных спортсменов'!$A$2:$J$101,10,FALSE)</f>
        <v>0</v>
      </c>
      <c r="W69" s="254">
        <v>34</v>
      </c>
    </row>
    <row r="70" spans="1:23" ht="26.1" customHeight="1">
      <c r="A70" s="143">
        <v>68</v>
      </c>
      <c r="B70" s="156" t="e">
        <f>VLOOKUP(A70,'База данных спортсменов'!$A$2:$J$101,2,FALSE)</f>
        <v>#N/A</v>
      </c>
      <c r="C70" s="144" t="e">
        <f>VLOOKUP(A70,'База данных спортсменов'!$A$2:$J$101,3,FALSE)</f>
        <v>#N/A</v>
      </c>
      <c r="D70" s="145" t="e">
        <f>VLOOKUP(A70,'База данных спортсменов'!$A$2:$J$101,4,FALSE)</f>
        <v>#N/A</v>
      </c>
      <c r="E70" s="146" t="e">
        <f>VLOOKUP(A70,'База данных спортсменов'!$A$2:$J$101,5,FALSE)</f>
        <v>#N/A</v>
      </c>
      <c r="F70" s="147" t="e">
        <f>VLOOKUP(A70,'База данных спортсменов'!$A$2:$J$101,6,FALSE)</f>
        <v>#N/A</v>
      </c>
      <c r="G70" s="145" t="e">
        <f>VLOOKUP(A70,'База данных спортсменов'!$A$2:$J$101,7,FALSE)</f>
        <v>#N/A</v>
      </c>
      <c r="H70" s="148" t="e">
        <f>VLOOKUP(A70,'База данных спортсменов'!$A$2:$J$101,8,FALSE)</f>
        <v>#N/A</v>
      </c>
      <c r="I70" s="149" t="e">
        <f>VLOOKUP(A70,'База данных спортсменов'!$A$2:$J$101,9,FALSE)</f>
        <v>#N/A</v>
      </c>
      <c r="J70" s="150" t="e">
        <f>VLOOKUP(A70,'База данных спортсменов'!$A$2:$J$101,10,FALSE)</f>
        <v>#N/A</v>
      </c>
      <c r="K70" s="3">
        <v>68</v>
      </c>
      <c r="M70" s="241"/>
      <c r="N70" s="243"/>
      <c r="O70" s="247"/>
      <c r="P70" s="233"/>
      <c r="Q70" s="237"/>
      <c r="R70" s="249"/>
      <c r="S70" s="233"/>
      <c r="T70" s="235"/>
      <c r="U70" s="237"/>
      <c r="V70" s="239"/>
      <c r="W70" s="255"/>
    </row>
    <row r="71" spans="1:23" ht="26.1" customHeight="1">
      <c r="A71" s="143">
        <v>69</v>
      </c>
      <c r="B71" s="156" t="e">
        <f>VLOOKUP(A71,'База данных спортсменов'!$A$2:$J$101,2,FALSE)</f>
        <v>#N/A</v>
      </c>
      <c r="C71" s="144" t="e">
        <f>VLOOKUP(A71,'База данных спортсменов'!$A$2:$J$101,3,FALSE)</f>
        <v>#N/A</v>
      </c>
      <c r="D71" s="145" t="e">
        <f>VLOOKUP(A71,'База данных спортсменов'!$A$2:$J$101,4,FALSE)</f>
        <v>#N/A</v>
      </c>
      <c r="E71" s="146" t="e">
        <f>VLOOKUP(A71,'База данных спортсменов'!$A$2:$J$101,5,FALSE)</f>
        <v>#N/A</v>
      </c>
      <c r="F71" s="147" t="e">
        <f>VLOOKUP(A71,'База данных спортсменов'!$A$2:$J$101,6,FALSE)</f>
        <v>#N/A</v>
      </c>
      <c r="G71" s="145" t="e">
        <f>VLOOKUP(A71,'База данных спортсменов'!$A$2:$J$101,7,FALSE)</f>
        <v>#N/A</v>
      </c>
      <c r="H71" s="148" t="e">
        <f>VLOOKUP(A71,'База данных спортсменов'!$A$2:$J$101,8,FALSE)</f>
        <v>#N/A</v>
      </c>
      <c r="I71" s="149" t="e">
        <f>VLOOKUP(A71,'База данных спортсменов'!$A$2:$J$101,9,FALSE)</f>
        <v>#N/A</v>
      </c>
      <c r="J71" s="150" t="e">
        <f>VLOOKUP(A71,'База данных спортсменов'!$A$2:$J$101,10,FALSE)</f>
        <v>#N/A</v>
      </c>
      <c r="K71" s="3">
        <v>69</v>
      </c>
      <c r="M71" s="240">
        <v>35</v>
      </c>
      <c r="N71" s="242" t="str">
        <f>VLOOKUP(M71,'База данных спортсменов'!$A$2:$J$101,2,FALSE)</f>
        <v>Шаплов Владимир Олегович</v>
      </c>
      <c r="O71" s="246" t="str">
        <f>VLOOKUP(M71,'База данных спортсменов'!$A$2:$J$101,3,FALSE)</f>
        <v>1999.</v>
      </c>
      <c r="P71" s="232" t="str">
        <f>VLOOKUP(M71,'База данных спортсменов'!$A$2:$J$101,4,FALSE)</f>
        <v>1ю</v>
      </c>
      <c r="Q71" s="236">
        <f>VLOOKUP(M71,'База данных спортсменов'!$A$2:$J$101,5,FALSE)</f>
        <v>75</v>
      </c>
      <c r="R71" s="248" t="str">
        <f>VLOOKUP(M71,'База данных спортсменов'!$A$2:$J$101,6,FALSE)</f>
        <v>Северск</v>
      </c>
      <c r="S71" s="232">
        <f>VLOOKUP(M71,'База данных спортсменов'!$A$2:$J$101,7,FALSE)</f>
        <v>0</v>
      </c>
      <c r="T71" s="234" t="str">
        <f>VLOOKUP(M71,'База данных спортсменов'!$A$2:$J$101,8,FALSE)</f>
        <v>Липин Б.В.</v>
      </c>
      <c r="U71" s="236" t="str">
        <f>VLOOKUP(M71,'База данных спортсменов'!$A$2:$J$101,9,FALSE)</f>
        <v>Ю</v>
      </c>
      <c r="V71" s="238">
        <f>VLOOKUP(M71,'База данных спортсменов'!$A$2:$J$101,10,FALSE)</f>
        <v>0</v>
      </c>
      <c r="W71" s="254">
        <v>35</v>
      </c>
    </row>
    <row r="72" spans="1:23" ht="26.1" customHeight="1">
      <c r="A72" s="143">
        <v>70</v>
      </c>
      <c r="B72" s="156" t="e">
        <f>VLOOKUP(A72,'База данных спортсменов'!$A$2:$J$101,2,FALSE)</f>
        <v>#N/A</v>
      </c>
      <c r="C72" s="144" t="e">
        <f>VLOOKUP(A72,'База данных спортсменов'!$A$2:$J$101,3,FALSE)</f>
        <v>#N/A</v>
      </c>
      <c r="D72" s="145" t="e">
        <f>VLOOKUP(A72,'База данных спортсменов'!$A$2:$J$101,4,FALSE)</f>
        <v>#N/A</v>
      </c>
      <c r="E72" s="146" t="e">
        <f>VLOOKUP(A72,'База данных спортсменов'!$A$2:$J$101,5,FALSE)</f>
        <v>#N/A</v>
      </c>
      <c r="F72" s="147" t="e">
        <f>VLOOKUP(A72,'База данных спортсменов'!$A$2:$J$101,6,FALSE)</f>
        <v>#N/A</v>
      </c>
      <c r="G72" s="145" t="e">
        <f>VLOOKUP(A72,'База данных спортсменов'!$A$2:$J$101,7,FALSE)</f>
        <v>#N/A</v>
      </c>
      <c r="H72" s="148" t="e">
        <f>VLOOKUP(A72,'База данных спортсменов'!$A$2:$J$101,8,FALSE)</f>
        <v>#N/A</v>
      </c>
      <c r="I72" s="149" t="e">
        <f>VLOOKUP(A72,'База данных спортсменов'!$A$2:$J$101,9,FALSE)</f>
        <v>#N/A</v>
      </c>
      <c r="J72" s="150" t="e">
        <f>VLOOKUP(A72,'База данных спортсменов'!$A$2:$J$101,10,FALSE)</f>
        <v>#N/A</v>
      </c>
      <c r="K72" s="3">
        <v>70</v>
      </c>
      <c r="M72" s="241"/>
      <c r="N72" s="243"/>
      <c r="O72" s="247"/>
      <c r="P72" s="233"/>
      <c r="Q72" s="237"/>
      <c r="R72" s="249"/>
      <c r="S72" s="233"/>
      <c r="T72" s="235"/>
      <c r="U72" s="237"/>
      <c r="V72" s="239"/>
      <c r="W72" s="255"/>
    </row>
    <row r="73" spans="1:23" ht="26.1" customHeight="1">
      <c r="A73" s="143">
        <v>71</v>
      </c>
      <c r="B73" s="156" t="e">
        <f>VLOOKUP(A73,'База данных спортсменов'!$A$2:$J$101,2,FALSE)</f>
        <v>#N/A</v>
      </c>
      <c r="C73" s="144" t="e">
        <f>VLOOKUP(A73,'База данных спортсменов'!$A$2:$J$101,3,FALSE)</f>
        <v>#N/A</v>
      </c>
      <c r="D73" s="145" t="e">
        <f>VLOOKUP(A73,'База данных спортсменов'!$A$2:$J$101,4,FALSE)</f>
        <v>#N/A</v>
      </c>
      <c r="E73" s="146" t="e">
        <f>VLOOKUP(A73,'База данных спортсменов'!$A$2:$J$101,5,FALSE)</f>
        <v>#N/A</v>
      </c>
      <c r="F73" s="147" t="e">
        <f>VLOOKUP(A73,'База данных спортсменов'!$A$2:$J$101,6,FALSE)</f>
        <v>#N/A</v>
      </c>
      <c r="G73" s="145" t="e">
        <f>VLOOKUP(A73,'База данных спортсменов'!$A$2:$J$101,7,FALSE)</f>
        <v>#N/A</v>
      </c>
      <c r="H73" s="148" t="e">
        <f>VLOOKUP(A73,'База данных спортсменов'!$A$2:$J$101,8,FALSE)</f>
        <v>#N/A</v>
      </c>
      <c r="I73" s="149" t="e">
        <f>VLOOKUP(A73,'База данных спортсменов'!$A$2:$J$101,9,FALSE)</f>
        <v>#N/A</v>
      </c>
      <c r="J73" s="150" t="e">
        <f>VLOOKUP(A73,'База данных спортсменов'!$A$2:$J$101,10,FALSE)</f>
        <v>#N/A</v>
      </c>
      <c r="K73" s="3">
        <v>71</v>
      </c>
      <c r="M73" s="240">
        <v>36</v>
      </c>
      <c r="N73" s="242" t="str">
        <f>VLOOKUP(M73,'База данных спортсменов'!$A$2:$J$101,2,FALSE)</f>
        <v>Шаплов Лев Олегович</v>
      </c>
      <c r="O73" s="246">
        <f>VLOOKUP(M73,'База данных спортсменов'!$A$2:$J$101,3,FALSE)</f>
        <v>36767</v>
      </c>
      <c r="P73" s="232" t="str">
        <f>VLOOKUP(M73,'База данных спортсменов'!$A$2:$J$101,4,FALSE)</f>
        <v>1ю</v>
      </c>
      <c r="Q73" s="236">
        <f>VLOOKUP(M73,'База данных спортсменов'!$A$2:$J$101,5,FALSE)</f>
        <v>52</v>
      </c>
      <c r="R73" s="248" t="str">
        <f>VLOOKUP(M73,'База данных спортсменов'!$A$2:$J$101,6,FALSE)</f>
        <v>Северск</v>
      </c>
      <c r="S73" s="232">
        <f>VLOOKUP(M73,'База данных спортсменов'!$A$2:$J$101,7,FALSE)</f>
        <v>0</v>
      </c>
      <c r="T73" s="234" t="str">
        <f>VLOOKUP(M73,'База данных спортсменов'!$A$2:$J$101,8,FALSE)</f>
        <v>Липин БВ</v>
      </c>
      <c r="U73" s="236" t="str">
        <f>VLOOKUP(M73,'База данных спортсменов'!$A$2:$J$101,9,FALSE)</f>
        <v>Ю</v>
      </c>
      <c r="V73" s="238">
        <f>VLOOKUP(M73,'База данных спортсменов'!$A$2:$J$101,10,FALSE)</f>
        <v>0</v>
      </c>
      <c r="W73" s="254">
        <v>36</v>
      </c>
    </row>
    <row r="74" spans="1:23" ht="26.1" customHeight="1">
      <c r="A74" s="143">
        <v>72</v>
      </c>
      <c r="B74" s="156" t="e">
        <f>VLOOKUP(A74,'База данных спортсменов'!$A$2:$J$101,2,FALSE)</f>
        <v>#N/A</v>
      </c>
      <c r="C74" s="144" t="e">
        <f>VLOOKUP(A74,'База данных спортсменов'!$A$2:$J$101,3,FALSE)</f>
        <v>#N/A</v>
      </c>
      <c r="D74" s="145" t="e">
        <f>VLOOKUP(A74,'База данных спортсменов'!$A$2:$J$101,4,FALSE)</f>
        <v>#N/A</v>
      </c>
      <c r="E74" s="146" t="e">
        <f>VLOOKUP(A74,'База данных спортсменов'!$A$2:$J$101,5,FALSE)</f>
        <v>#N/A</v>
      </c>
      <c r="F74" s="147" t="e">
        <f>VLOOKUP(A74,'База данных спортсменов'!$A$2:$J$101,6,FALSE)</f>
        <v>#N/A</v>
      </c>
      <c r="G74" s="145" t="e">
        <f>VLOOKUP(A74,'База данных спортсменов'!$A$2:$J$101,7,FALSE)</f>
        <v>#N/A</v>
      </c>
      <c r="H74" s="148" t="e">
        <f>VLOOKUP(A74,'База данных спортсменов'!$A$2:$J$101,8,FALSE)</f>
        <v>#N/A</v>
      </c>
      <c r="I74" s="149" t="e">
        <f>VLOOKUP(A74,'База данных спортсменов'!$A$2:$J$101,9,FALSE)</f>
        <v>#N/A</v>
      </c>
      <c r="J74" s="150" t="e">
        <f>VLOOKUP(A74,'База данных спортсменов'!$A$2:$J$101,10,FALSE)</f>
        <v>#N/A</v>
      </c>
      <c r="K74" s="3">
        <v>72</v>
      </c>
      <c r="M74" s="241"/>
      <c r="N74" s="243"/>
      <c r="O74" s="247"/>
      <c r="P74" s="233"/>
      <c r="Q74" s="237"/>
      <c r="R74" s="249"/>
      <c r="S74" s="233"/>
      <c r="T74" s="235"/>
      <c r="U74" s="237"/>
      <c r="V74" s="239"/>
      <c r="W74" s="255"/>
    </row>
    <row r="75" spans="1:23" ht="26.1" customHeight="1">
      <c r="A75" s="143">
        <v>73</v>
      </c>
      <c r="B75" s="156" t="e">
        <f>VLOOKUP(A75,'База данных спортсменов'!$A$2:$J$101,2,FALSE)</f>
        <v>#N/A</v>
      </c>
      <c r="C75" s="144" t="e">
        <f>VLOOKUP(A75,'База данных спортсменов'!$A$2:$J$101,3,FALSE)</f>
        <v>#N/A</v>
      </c>
      <c r="D75" s="145" t="e">
        <f>VLOOKUP(A75,'База данных спортсменов'!$A$2:$J$101,4,FALSE)</f>
        <v>#N/A</v>
      </c>
      <c r="E75" s="146" t="e">
        <f>VLOOKUP(A75,'База данных спортсменов'!$A$2:$J$101,5,FALSE)</f>
        <v>#N/A</v>
      </c>
      <c r="F75" s="147" t="e">
        <f>VLOOKUP(A75,'База данных спортсменов'!$A$2:$J$101,6,FALSE)</f>
        <v>#N/A</v>
      </c>
      <c r="G75" s="145" t="e">
        <f>VLOOKUP(A75,'База данных спортсменов'!$A$2:$J$101,7,FALSE)</f>
        <v>#N/A</v>
      </c>
      <c r="H75" s="148" t="e">
        <f>VLOOKUP(A75,'База данных спортсменов'!$A$2:$J$101,8,FALSE)</f>
        <v>#N/A</v>
      </c>
      <c r="I75" s="149" t="e">
        <f>VLOOKUP(A75,'База данных спортсменов'!$A$2:$J$101,9,FALSE)</f>
        <v>#N/A</v>
      </c>
      <c r="J75" s="150" t="e">
        <f>VLOOKUP(A75,'База данных спортсменов'!$A$2:$J$101,10,FALSE)</f>
        <v>#N/A</v>
      </c>
      <c r="K75" s="3">
        <v>73</v>
      </c>
      <c r="M75" s="240">
        <v>37</v>
      </c>
      <c r="N75" s="242" t="str">
        <f>VLOOKUP(M75,'База данных спортсменов'!$A$2:$J$101,2,FALSE)</f>
        <v>Кологривов Игорь Леонидович</v>
      </c>
      <c r="O75" s="246">
        <f>VLOOKUP(M75,'База данных спортсменов'!$A$2:$J$101,3,FALSE)</f>
        <v>36614</v>
      </c>
      <c r="P75" s="232" t="str">
        <f>VLOOKUP(M75,'База данных спортсменов'!$A$2:$J$101,4,FALSE)</f>
        <v>1ю</v>
      </c>
      <c r="Q75" s="236">
        <f>VLOOKUP(M75,'База данных спортсменов'!$A$2:$J$101,5,FALSE)</f>
        <v>75</v>
      </c>
      <c r="R75" s="248" t="str">
        <f>VLOOKUP(M75,'База данных спортсменов'!$A$2:$J$101,6,FALSE)</f>
        <v>Северск</v>
      </c>
      <c r="S75" s="232">
        <f>VLOOKUP(M75,'База данных спортсменов'!$A$2:$J$101,7,FALSE)</f>
        <v>0</v>
      </c>
      <c r="T75" s="234" t="str">
        <f>VLOOKUP(M75,'База данных спортсменов'!$A$2:$J$101,8,FALSE)</f>
        <v>Липин БВ</v>
      </c>
      <c r="U75" s="236" t="str">
        <f>VLOOKUP(M75,'База данных спортсменов'!$A$2:$J$101,9,FALSE)</f>
        <v>Ю</v>
      </c>
      <c r="V75" s="238">
        <f>VLOOKUP(M75,'База данных спортсменов'!$A$2:$J$101,10,FALSE)</f>
        <v>0</v>
      </c>
      <c r="W75" s="254">
        <v>37</v>
      </c>
    </row>
    <row r="76" spans="1:23" ht="26.1" customHeight="1">
      <c r="A76" s="143">
        <v>74</v>
      </c>
      <c r="B76" s="156" t="e">
        <f>VLOOKUP(A76,'База данных спортсменов'!$A$2:$J$101,2,FALSE)</f>
        <v>#N/A</v>
      </c>
      <c r="C76" s="144" t="e">
        <f>VLOOKUP(A76,'База данных спортсменов'!$A$2:$J$101,3,FALSE)</f>
        <v>#N/A</v>
      </c>
      <c r="D76" s="145" t="e">
        <f>VLOOKUP(A76,'База данных спортсменов'!$A$2:$J$101,4,FALSE)</f>
        <v>#N/A</v>
      </c>
      <c r="E76" s="146" t="e">
        <f>VLOOKUP(A76,'База данных спортсменов'!$A$2:$J$101,5,FALSE)</f>
        <v>#N/A</v>
      </c>
      <c r="F76" s="147" t="e">
        <f>VLOOKUP(A76,'База данных спортсменов'!$A$2:$J$101,6,FALSE)</f>
        <v>#N/A</v>
      </c>
      <c r="G76" s="145" t="e">
        <f>VLOOKUP(A76,'База данных спортсменов'!$A$2:$J$101,7,FALSE)</f>
        <v>#N/A</v>
      </c>
      <c r="H76" s="148" t="e">
        <f>VLOOKUP(A76,'База данных спортсменов'!$A$2:$J$101,8,FALSE)</f>
        <v>#N/A</v>
      </c>
      <c r="I76" s="149" t="e">
        <f>VLOOKUP(A76,'База данных спортсменов'!$A$2:$J$101,9,FALSE)</f>
        <v>#N/A</v>
      </c>
      <c r="J76" s="150" t="e">
        <f>VLOOKUP(A76,'База данных спортсменов'!$A$2:$J$101,10,FALSE)</f>
        <v>#N/A</v>
      </c>
      <c r="K76" s="3">
        <v>74</v>
      </c>
      <c r="M76" s="241"/>
      <c r="N76" s="243"/>
      <c r="O76" s="247"/>
      <c r="P76" s="233"/>
      <c r="Q76" s="237"/>
      <c r="R76" s="249"/>
      <c r="S76" s="233"/>
      <c r="T76" s="235"/>
      <c r="U76" s="237"/>
      <c r="V76" s="239"/>
      <c r="W76" s="255"/>
    </row>
    <row r="77" spans="1:23" ht="26.1" customHeight="1">
      <c r="A77" s="143">
        <v>75</v>
      </c>
      <c r="B77" s="156" t="e">
        <f>VLOOKUP(A77,'База данных спортсменов'!$A$2:$J$101,2,FALSE)</f>
        <v>#N/A</v>
      </c>
      <c r="C77" s="144" t="e">
        <f>VLOOKUP(A77,'База данных спортсменов'!$A$2:$J$101,3,FALSE)</f>
        <v>#N/A</v>
      </c>
      <c r="D77" s="145" t="e">
        <f>VLOOKUP(A77,'База данных спортсменов'!$A$2:$J$101,4,FALSE)</f>
        <v>#N/A</v>
      </c>
      <c r="E77" s="146" t="e">
        <f>VLOOKUP(A77,'База данных спортсменов'!$A$2:$J$101,5,FALSE)</f>
        <v>#N/A</v>
      </c>
      <c r="F77" s="147" t="e">
        <f>VLOOKUP(A77,'База данных спортсменов'!$A$2:$J$101,6,FALSE)</f>
        <v>#N/A</v>
      </c>
      <c r="G77" s="145" t="e">
        <f>VLOOKUP(A77,'База данных спортсменов'!$A$2:$J$101,7,FALSE)</f>
        <v>#N/A</v>
      </c>
      <c r="H77" s="148" t="e">
        <f>VLOOKUP(A77,'База данных спортсменов'!$A$2:$J$101,8,FALSE)</f>
        <v>#N/A</v>
      </c>
      <c r="I77" s="149" t="e">
        <f>VLOOKUP(A77,'База данных спортсменов'!$A$2:$J$101,9,FALSE)</f>
        <v>#N/A</v>
      </c>
      <c r="J77" s="150" t="e">
        <f>VLOOKUP(A77,'База данных спортсменов'!$A$2:$J$101,10,FALSE)</f>
        <v>#N/A</v>
      </c>
      <c r="K77" s="3">
        <v>75</v>
      </c>
      <c r="M77" s="240">
        <v>38</v>
      </c>
      <c r="N77" s="242" t="str">
        <f>VLOOKUP(M77,'База данных спортсменов'!$A$2:$J$101,2,FALSE)</f>
        <v>Школкин Андрей Владимирович</v>
      </c>
      <c r="O77" s="246">
        <f>VLOOKUP(M77,'База данных спортсменов'!$A$2:$J$101,3,FALSE)</f>
        <v>36770</v>
      </c>
      <c r="P77" s="232" t="str">
        <f>VLOOKUP(M77,'База данных спортсменов'!$A$2:$J$101,4,FALSE)</f>
        <v>1ю</v>
      </c>
      <c r="Q77" s="236">
        <f>VLOOKUP(M77,'База данных спортсменов'!$A$2:$J$101,5,FALSE)</f>
        <v>70</v>
      </c>
      <c r="R77" s="248" t="str">
        <f>VLOOKUP(M77,'База данных спортсменов'!$A$2:$J$101,6,FALSE)</f>
        <v>Северск</v>
      </c>
      <c r="S77" s="232">
        <f>VLOOKUP(M77,'База данных спортсменов'!$A$2:$J$101,7,FALSE)</f>
        <v>0</v>
      </c>
      <c r="T77" s="234" t="str">
        <f>VLOOKUP(M77,'База данных спортсменов'!$A$2:$J$101,8,FALSE)</f>
        <v>Липин БВ</v>
      </c>
      <c r="U77" s="236" t="str">
        <f>VLOOKUP(M77,'База данных спортсменов'!$A$2:$J$101,9,FALSE)</f>
        <v>Ю</v>
      </c>
      <c r="V77" s="238">
        <f>VLOOKUP(M77,'База данных спортсменов'!$A$2:$J$101,10,FALSE)</f>
        <v>0</v>
      </c>
      <c r="W77" s="254">
        <v>38</v>
      </c>
    </row>
    <row r="78" spans="1:23" ht="26.1" customHeight="1">
      <c r="A78" s="143">
        <v>76</v>
      </c>
      <c r="B78" s="156" t="e">
        <f>VLOOKUP(A78,'База данных спортсменов'!$A$2:$J$101,2,FALSE)</f>
        <v>#N/A</v>
      </c>
      <c r="C78" s="144" t="e">
        <f>VLOOKUP(A78,'База данных спортсменов'!$A$2:$J$101,3,FALSE)</f>
        <v>#N/A</v>
      </c>
      <c r="D78" s="145" t="e">
        <f>VLOOKUP(A78,'База данных спортсменов'!$A$2:$J$101,4,FALSE)</f>
        <v>#N/A</v>
      </c>
      <c r="E78" s="146" t="e">
        <f>VLOOKUP(A78,'База данных спортсменов'!$A$2:$J$101,5,FALSE)</f>
        <v>#N/A</v>
      </c>
      <c r="F78" s="147" t="e">
        <f>VLOOKUP(A78,'База данных спортсменов'!$A$2:$J$101,6,FALSE)</f>
        <v>#N/A</v>
      </c>
      <c r="G78" s="145" t="e">
        <f>VLOOKUP(A78,'База данных спортсменов'!$A$2:$J$101,7,FALSE)</f>
        <v>#N/A</v>
      </c>
      <c r="H78" s="148" t="e">
        <f>VLOOKUP(A78,'База данных спортсменов'!$A$2:$J$101,8,FALSE)</f>
        <v>#N/A</v>
      </c>
      <c r="I78" s="149" t="e">
        <f>VLOOKUP(A78,'База данных спортсменов'!$A$2:$J$101,9,FALSE)</f>
        <v>#N/A</v>
      </c>
      <c r="J78" s="150" t="e">
        <f>VLOOKUP(A78,'База данных спортсменов'!$A$2:$J$101,10,FALSE)</f>
        <v>#N/A</v>
      </c>
      <c r="K78" s="3">
        <v>76</v>
      </c>
      <c r="M78" s="241"/>
      <c r="N78" s="243"/>
      <c r="O78" s="247"/>
      <c r="P78" s="233"/>
      <c r="Q78" s="237"/>
      <c r="R78" s="249"/>
      <c r="S78" s="233"/>
      <c r="T78" s="235"/>
      <c r="U78" s="237"/>
      <c r="V78" s="239"/>
      <c r="W78" s="255"/>
    </row>
    <row r="79" spans="1:23" ht="26.1" customHeight="1">
      <c r="A79" s="143">
        <v>77</v>
      </c>
      <c r="B79" s="156" t="e">
        <f>VLOOKUP(A79,'База данных спортсменов'!$A$2:$J$101,2,FALSE)</f>
        <v>#N/A</v>
      </c>
      <c r="C79" s="144" t="e">
        <f>VLOOKUP(A79,'База данных спортсменов'!$A$2:$J$101,3,FALSE)</f>
        <v>#N/A</v>
      </c>
      <c r="D79" s="145" t="e">
        <f>VLOOKUP(A79,'База данных спортсменов'!$A$2:$J$101,4,FALSE)</f>
        <v>#N/A</v>
      </c>
      <c r="E79" s="146" t="e">
        <f>VLOOKUP(A79,'База данных спортсменов'!$A$2:$J$101,5,FALSE)</f>
        <v>#N/A</v>
      </c>
      <c r="F79" s="147" t="e">
        <f>VLOOKUP(A79,'База данных спортсменов'!$A$2:$J$101,6,FALSE)</f>
        <v>#N/A</v>
      </c>
      <c r="G79" s="145" t="e">
        <f>VLOOKUP(A79,'База данных спортсменов'!$A$2:$J$101,7,FALSE)</f>
        <v>#N/A</v>
      </c>
      <c r="H79" s="148" t="e">
        <f>VLOOKUP(A79,'База данных спортсменов'!$A$2:$J$101,8,FALSE)</f>
        <v>#N/A</v>
      </c>
      <c r="I79" s="149" t="e">
        <f>VLOOKUP(A79,'База данных спортсменов'!$A$2:$J$101,9,FALSE)</f>
        <v>#N/A</v>
      </c>
      <c r="J79" s="150" t="e">
        <f>VLOOKUP(A79,'База данных спортсменов'!$A$2:$J$101,10,FALSE)</f>
        <v>#N/A</v>
      </c>
      <c r="K79" s="3">
        <v>77</v>
      </c>
      <c r="M79" s="240">
        <v>39</v>
      </c>
      <c r="N79" s="242" t="str">
        <f>VLOOKUP(M79,'База данных спортсменов'!$A$2:$J$101,2,FALSE)</f>
        <v>Вылегжанин Андрей Владимирович</v>
      </c>
      <c r="O79" s="246">
        <f>VLOOKUP(M79,'База данных спортсменов'!$A$2:$J$101,3,FALSE)</f>
        <v>37147</v>
      </c>
      <c r="P79" s="232" t="str">
        <f>VLOOKUP(M79,'База данных спортсменов'!$A$2:$J$101,4,FALSE)</f>
        <v>1ю</v>
      </c>
      <c r="Q79" s="236">
        <f>VLOOKUP(M79,'База данных спортсменов'!$A$2:$J$101,5,FALSE)</f>
        <v>56</v>
      </c>
      <c r="R79" s="248" t="str">
        <f>VLOOKUP(M79,'База данных спортсменов'!$A$2:$J$101,6,FALSE)</f>
        <v>Северск</v>
      </c>
      <c r="S79" s="232">
        <f>VLOOKUP(M79,'База данных спортсменов'!$A$2:$J$101,7,FALSE)</f>
        <v>0</v>
      </c>
      <c r="T79" s="234" t="str">
        <f>VLOOKUP(M79,'База данных спортсменов'!$A$2:$J$101,8,FALSE)</f>
        <v>Липин БВ</v>
      </c>
      <c r="U79" s="236" t="str">
        <f>VLOOKUP(M79,'База данных спортсменов'!$A$2:$J$101,9,FALSE)</f>
        <v>Ю</v>
      </c>
      <c r="V79" s="238">
        <f>VLOOKUP(M79,'База данных спортсменов'!$A$2:$J$101,10,FALSE)</f>
        <v>0</v>
      </c>
      <c r="W79" s="254">
        <v>39</v>
      </c>
    </row>
    <row r="80" spans="1:23" ht="26.1" customHeight="1">
      <c r="A80" s="143">
        <v>78</v>
      </c>
      <c r="B80" s="156" t="e">
        <f>VLOOKUP(A80,'База данных спортсменов'!$A$2:$J$101,2,FALSE)</f>
        <v>#N/A</v>
      </c>
      <c r="C80" s="144" t="e">
        <f>VLOOKUP(A80,'База данных спортсменов'!$A$2:$J$101,3,FALSE)</f>
        <v>#N/A</v>
      </c>
      <c r="D80" s="145" t="e">
        <f>VLOOKUP(A80,'База данных спортсменов'!$A$2:$J$101,4,FALSE)</f>
        <v>#N/A</v>
      </c>
      <c r="E80" s="146" t="e">
        <f>VLOOKUP(A80,'База данных спортсменов'!$A$2:$J$101,5,FALSE)</f>
        <v>#N/A</v>
      </c>
      <c r="F80" s="147" t="e">
        <f>VLOOKUP(A80,'База данных спортсменов'!$A$2:$J$101,6,FALSE)</f>
        <v>#N/A</v>
      </c>
      <c r="G80" s="145" t="e">
        <f>VLOOKUP(A80,'База данных спортсменов'!$A$2:$J$101,7,FALSE)</f>
        <v>#N/A</v>
      </c>
      <c r="H80" s="148" t="e">
        <f>VLOOKUP(A80,'База данных спортсменов'!$A$2:$J$101,8,FALSE)</f>
        <v>#N/A</v>
      </c>
      <c r="I80" s="149" t="e">
        <f>VLOOKUP(A80,'База данных спортсменов'!$A$2:$J$101,9,FALSE)</f>
        <v>#N/A</v>
      </c>
      <c r="J80" s="150" t="e">
        <f>VLOOKUP(A80,'База данных спортсменов'!$A$2:$J$101,10,FALSE)</f>
        <v>#N/A</v>
      </c>
      <c r="K80" s="3">
        <v>78</v>
      </c>
      <c r="M80" s="241"/>
      <c r="N80" s="243"/>
      <c r="O80" s="247"/>
      <c r="P80" s="233"/>
      <c r="Q80" s="237"/>
      <c r="R80" s="249"/>
      <c r="S80" s="233"/>
      <c r="T80" s="235"/>
      <c r="U80" s="237"/>
      <c r="V80" s="239"/>
      <c r="W80" s="255"/>
    </row>
    <row r="81" spans="1:23" ht="26.1" customHeight="1">
      <c r="A81" s="143">
        <v>79</v>
      </c>
      <c r="B81" s="156" t="e">
        <f>VLOOKUP(A81,'База данных спортсменов'!$A$2:$J$101,2,FALSE)</f>
        <v>#N/A</v>
      </c>
      <c r="C81" s="144" t="e">
        <f>VLOOKUP(A81,'База данных спортсменов'!$A$2:$J$101,3,FALSE)</f>
        <v>#N/A</v>
      </c>
      <c r="D81" s="145" t="e">
        <f>VLOOKUP(A81,'База данных спортсменов'!$A$2:$J$101,4,FALSE)</f>
        <v>#N/A</v>
      </c>
      <c r="E81" s="146" t="e">
        <f>VLOOKUP(A81,'База данных спортсменов'!$A$2:$J$101,5,FALSE)</f>
        <v>#N/A</v>
      </c>
      <c r="F81" s="147" t="e">
        <f>VLOOKUP(A81,'База данных спортсменов'!$A$2:$J$101,6,FALSE)</f>
        <v>#N/A</v>
      </c>
      <c r="G81" s="145" t="e">
        <f>VLOOKUP(A81,'База данных спортсменов'!$A$2:$J$101,7,FALSE)</f>
        <v>#N/A</v>
      </c>
      <c r="H81" s="148" t="e">
        <f>VLOOKUP(A81,'База данных спортсменов'!$A$2:$J$101,8,FALSE)</f>
        <v>#N/A</v>
      </c>
      <c r="I81" s="149" t="e">
        <f>VLOOKUP(A81,'База данных спортсменов'!$A$2:$J$101,9,FALSE)</f>
        <v>#N/A</v>
      </c>
      <c r="J81" s="150" t="e">
        <f>VLOOKUP(A81,'База данных спортсменов'!$A$2:$J$101,10,FALSE)</f>
        <v>#N/A</v>
      </c>
      <c r="K81" s="3">
        <v>79</v>
      </c>
      <c r="M81" s="240">
        <v>40</v>
      </c>
      <c r="N81" s="242" t="str">
        <f>VLOOKUP(M81,'База данных спортсменов'!$A$2:$J$101,2,FALSE)</f>
        <v>Кудряшов Вячеслав Павлович</v>
      </c>
      <c r="O81" s="246">
        <f>VLOOKUP(M81,'База данных спортсменов'!$A$2:$J$101,3,FALSE)</f>
        <v>37090</v>
      </c>
      <c r="P81" s="232" t="str">
        <f>VLOOKUP(M81,'База данных спортсменов'!$A$2:$J$101,4,FALSE)</f>
        <v>1ю</v>
      </c>
      <c r="Q81" s="236">
        <f>VLOOKUP(M81,'База данных спортсменов'!$A$2:$J$101,5,FALSE)</f>
        <v>48</v>
      </c>
      <c r="R81" s="248" t="str">
        <f>VLOOKUP(M81,'База данных спортсменов'!$A$2:$J$101,6,FALSE)</f>
        <v>Северск</v>
      </c>
      <c r="S81" s="232">
        <f>VLOOKUP(M81,'База данных спортсменов'!$A$2:$J$101,7,FALSE)</f>
        <v>0</v>
      </c>
      <c r="T81" s="234" t="str">
        <f>VLOOKUP(M81,'База данных спортсменов'!$A$2:$J$101,8,FALSE)</f>
        <v>Липин БВ</v>
      </c>
      <c r="U81" s="236" t="str">
        <f>VLOOKUP(M81,'База данных спортсменов'!$A$2:$J$101,9,FALSE)</f>
        <v>Ю</v>
      </c>
      <c r="V81" s="238">
        <f>VLOOKUP(M81,'База данных спортсменов'!$A$2:$J$101,10,FALSE)</f>
        <v>0</v>
      </c>
      <c r="W81" s="254">
        <v>40</v>
      </c>
    </row>
    <row r="82" spans="1:23" ht="26.1" customHeight="1">
      <c r="A82" s="143">
        <v>80</v>
      </c>
      <c r="B82" s="156" t="e">
        <f>VLOOKUP(A82,'База данных спортсменов'!$A$2:$J$101,2,FALSE)</f>
        <v>#N/A</v>
      </c>
      <c r="C82" s="144" t="e">
        <f>VLOOKUP(A82,'База данных спортсменов'!$A$2:$J$101,3,FALSE)</f>
        <v>#N/A</v>
      </c>
      <c r="D82" s="145" t="e">
        <f>VLOOKUP(A82,'База данных спортсменов'!$A$2:$J$101,4,FALSE)</f>
        <v>#N/A</v>
      </c>
      <c r="E82" s="146" t="e">
        <f>VLOOKUP(A82,'База данных спортсменов'!$A$2:$J$101,5,FALSE)</f>
        <v>#N/A</v>
      </c>
      <c r="F82" s="147" t="e">
        <f>VLOOKUP(A82,'База данных спортсменов'!$A$2:$J$101,6,FALSE)</f>
        <v>#N/A</v>
      </c>
      <c r="G82" s="145" t="e">
        <f>VLOOKUP(A82,'База данных спортсменов'!$A$2:$J$101,7,FALSE)</f>
        <v>#N/A</v>
      </c>
      <c r="H82" s="148" t="e">
        <f>VLOOKUP(A82,'База данных спортсменов'!$A$2:$J$101,8,FALSE)</f>
        <v>#N/A</v>
      </c>
      <c r="I82" s="149" t="e">
        <f>VLOOKUP(A82,'База данных спортсменов'!$A$2:$J$101,9,FALSE)</f>
        <v>#N/A</v>
      </c>
      <c r="J82" s="150" t="e">
        <f>VLOOKUP(A82,'База данных спортсменов'!$A$2:$J$101,10,FALSE)</f>
        <v>#N/A</v>
      </c>
      <c r="K82" s="3">
        <v>80</v>
      </c>
      <c r="M82" s="241"/>
      <c r="N82" s="243"/>
      <c r="O82" s="247"/>
      <c r="P82" s="233"/>
      <c r="Q82" s="237"/>
      <c r="R82" s="249"/>
      <c r="S82" s="233"/>
      <c r="T82" s="235"/>
      <c r="U82" s="237"/>
      <c r="V82" s="239"/>
      <c r="W82" s="255"/>
    </row>
    <row r="83" spans="1:23" ht="26.1" customHeight="1">
      <c r="A83" s="143">
        <v>81</v>
      </c>
      <c r="B83" s="156" t="e">
        <f>VLOOKUP(A83,'База данных спортсменов'!$A$2:$J$101,2,FALSE)</f>
        <v>#N/A</v>
      </c>
      <c r="C83" s="144" t="e">
        <f>VLOOKUP(A83,'База данных спортсменов'!$A$2:$J$101,3,FALSE)</f>
        <v>#N/A</v>
      </c>
      <c r="D83" s="145" t="e">
        <f>VLOOKUP(A83,'База данных спортсменов'!$A$2:$J$101,4,FALSE)</f>
        <v>#N/A</v>
      </c>
      <c r="E83" s="146" t="e">
        <f>VLOOKUP(A83,'База данных спортсменов'!$A$2:$J$101,5,FALSE)</f>
        <v>#N/A</v>
      </c>
      <c r="F83" s="147" t="e">
        <f>VLOOKUP(A83,'База данных спортсменов'!$A$2:$J$101,6,FALSE)</f>
        <v>#N/A</v>
      </c>
      <c r="G83" s="145" t="e">
        <f>VLOOKUP(A83,'База данных спортсменов'!$A$2:$J$101,7,FALSE)</f>
        <v>#N/A</v>
      </c>
      <c r="H83" s="148" t="e">
        <f>VLOOKUP(A83,'База данных спортсменов'!$A$2:$J$101,8,FALSE)</f>
        <v>#N/A</v>
      </c>
      <c r="I83" s="149" t="e">
        <f>VLOOKUP(A83,'База данных спортсменов'!$A$2:$J$101,9,FALSE)</f>
        <v>#N/A</v>
      </c>
      <c r="J83" s="150" t="e">
        <f>VLOOKUP(A83,'База данных спортсменов'!$A$2:$J$101,10,FALSE)</f>
        <v>#N/A</v>
      </c>
      <c r="K83" s="3">
        <v>81</v>
      </c>
      <c r="M83" s="240">
        <v>41</v>
      </c>
      <c r="N83" s="242" t="str">
        <f>VLOOKUP(M83,'База данных спортсменов'!$A$2:$J$101,2,FALSE)</f>
        <v>Бабайцев Данила Юрьевич</v>
      </c>
      <c r="O83" s="246">
        <f>VLOOKUP(M83,'База данных спортсменов'!$A$2:$J$101,3,FALSE)</f>
        <v>37309</v>
      </c>
      <c r="P83" s="232" t="str">
        <f>VLOOKUP(M83,'База данных спортсменов'!$A$2:$J$101,4,FALSE)</f>
        <v>1ю</v>
      </c>
      <c r="Q83" s="236">
        <f>VLOOKUP(M83,'База данных спортсменов'!$A$2:$J$101,5,FALSE)</f>
        <v>65</v>
      </c>
      <c r="R83" s="248" t="str">
        <f>VLOOKUP(M83,'База данных спортсменов'!$A$2:$J$101,6,FALSE)</f>
        <v>Северск</v>
      </c>
      <c r="S83" s="232">
        <f>VLOOKUP(M83,'База данных спортсменов'!$A$2:$J$101,7,FALSE)</f>
        <v>0</v>
      </c>
      <c r="T83" s="234" t="str">
        <f>VLOOKUP(M83,'База данных спортсменов'!$A$2:$J$101,8,FALSE)</f>
        <v>Липин БВ</v>
      </c>
      <c r="U83" s="236">
        <f>VLOOKUP(M83,'База данных спортсменов'!$A$2:$J$101,9,FALSE)</f>
        <v>0</v>
      </c>
      <c r="V83" s="238">
        <f>VLOOKUP(M83,'База данных спортсменов'!$A$2:$J$101,10,FALSE)</f>
        <v>0</v>
      </c>
      <c r="W83" s="254">
        <v>41</v>
      </c>
    </row>
    <row r="84" spans="1:23" ht="26.1" customHeight="1">
      <c r="A84" s="143">
        <v>82</v>
      </c>
      <c r="B84" s="156" t="e">
        <f>VLOOKUP(A84,'База данных спортсменов'!$A$2:$J$101,2,FALSE)</f>
        <v>#N/A</v>
      </c>
      <c r="C84" s="144" t="e">
        <f>VLOOKUP(A84,'База данных спортсменов'!$A$2:$J$101,3,FALSE)</f>
        <v>#N/A</v>
      </c>
      <c r="D84" s="145" t="e">
        <f>VLOOKUP(A84,'База данных спортсменов'!$A$2:$J$101,4,FALSE)</f>
        <v>#N/A</v>
      </c>
      <c r="E84" s="146" t="e">
        <f>VLOOKUP(A84,'База данных спортсменов'!$A$2:$J$101,5,FALSE)</f>
        <v>#N/A</v>
      </c>
      <c r="F84" s="147" t="e">
        <f>VLOOKUP(A84,'База данных спортсменов'!$A$2:$J$101,6,FALSE)</f>
        <v>#N/A</v>
      </c>
      <c r="G84" s="145" t="e">
        <f>VLOOKUP(A84,'База данных спортсменов'!$A$2:$J$101,7,FALSE)</f>
        <v>#N/A</v>
      </c>
      <c r="H84" s="148" t="e">
        <f>VLOOKUP(A84,'База данных спортсменов'!$A$2:$J$101,8,FALSE)</f>
        <v>#N/A</v>
      </c>
      <c r="I84" s="149" t="e">
        <f>VLOOKUP(A84,'База данных спортсменов'!$A$2:$J$101,9,FALSE)</f>
        <v>#N/A</v>
      </c>
      <c r="J84" s="150" t="e">
        <f>VLOOKUP(A84,'База данных спортсменов'!$A$2:$J$101,10,FALSE)</f>
        <v>#N/A</v>
      </c>
      <c r="K84" s="3">
        <v>82</v>
      </c>
      <c r="M84" s="241"/>
      <c r="N84" s="243"/>
      <c r="O84" s="247"/>
      <c r="P84" s="233"/>
      <c r="Q84" s="237"/>
      <c r="R84" s="249"/>
      <c r="S84" s="233"/>
      <c r="T84" s="235"/>
      <c r="U84" s="237"/>
      <c r="V84" s="239"/>
      <c r="W84" s="255"/>
    </row>
    <row r="85" spans="1:23" ht="26.1" customHeight="1">
      <c r="A85" s="143">
        <v>83</v>
      </c>
      <c r="B85" s="156" t="e">
        <f>VLOOKUP(A85,'База данных спортсменов'!$A$2:$J$101,2,FALSE)</f>
        <v>#N/A</v>
      </c>
      <c r="C85" s="144" t="e">
        <f>VLOOKUP(A85,'База данных спортсменов'!$A$2:$J$101,3,FALSE)</f>
        <v>#N/A</v>
      </c>
      <c r="D85" s="145" t="e">
        <f>VLOOKUP(A85,'База данных спортсменов'!$A$2:$J$101,4,FALSE)</f>
        <v>#N/A</v>
      </c>
      <c r="E85" s="146" t="e">
        <f>VLOOKUP(A85,'База данных спортсменов'!$A$2:$J$101,5,FALSE)</f>
        <v>#N/A</v>
      </c>
      <c r="F85" s="147" t="e">
        <f>VLOOKUP(A85,'База данных спортсменов'!$A$2:$J$101,6,FALSE)</f>
        <v>#N/A</v>
      </c>
      <c r="G85" s="145" t="e">
        <f>VLOOKUP(A85,'База данных спортсменов'!$A$2:$J$101,7,FALSE)</f>
        <v>#N/A</v>
      </c>
      <c r="H85" s="148" t="e">
        <f>VLOOKUP(A85,'База данных спортсменов'!$A$2:$J$101,8,FALSE)</f>
        <v>#N/A</v>
      </c>
      <c r="I85" s="149" t="e">
        <f>VLOOKUP(A85,'База данных спортсменов'!$A$2:$J$101,9,FALSE)</f>
        <v>#N/A</v>
      </c>
      <c r="J85" s="150" t="e">
        <f>VLOOKUP(A85,'База данных спортсменов'!$A$2:$J$101,10,FALSE)</f>
        <v>#N/A</v>
      </c>
      <c r="K85" s="3">
        <v>83</v>
      </c>
      <c r="M85" s="240">
        <v>42</v>
      </c>
      <c r="N85" s="242" t="str">
        <f>VLOOKUP(M85,'База данных спортсменов'!$A$2:$J$101,2,FALSE)</f>
        <v>Астахов Василий</v>
      </c>
      <c r="O85" s="246">
        <f>VLOOKUP(M85,'База данных спортсменов'!$A$2:$J$101,3,FALSE)</f>
        <v>37054</v>
      </c>
      <c r="P85" s="232" t="str">
        <f>VLOOKUP(M85,'База данных спортсменов'!$A$2:$J$101,4,FALSE)</f>
        <v>1ю</v>
      </c>
      <c r="Q85" s="236">
        <f>VLOOKUP(M85,'База данных спортсменов'!$A$2:$J$101,5,FALSE)</f>
        <v>87</v>
      </c>
      <c r="R85" s="248" t="str">
        <f>VLOOKUP(M85,'База данных спортсменов'!$A$2:$J$101,6,FALSE)</f>
        <v>Северск</v>
      </c>
      <c r="S85" s="232">
        <f>VLOOKUP(M85,'База данных спортсменов'!$A$2:$J$101,7,FALSE)</f>
        <v>0</v>
      </c>
      <c r="T85" s="234" t="str">
        <f>VLOOKUP(M85,'База данных спортсменов'!$A$2:$J$101,8,FALSE)</f>
        <v>Липин БВ</v>
      </c>
      <c r="U85" s="236" t="str">
        <f>VLOOKUP(M85,'База данных спортсменов'!$A$2:$J$101,9,FALSE)</f>
        <v>Ж</v>
      </c>
      <c r="V85" s="238">
        <f>VLOOKUP(M85,'База данных спортсменов'!$A$2:$J$101,10,FALSE)</f>
        <v>0</v>
      </c>
      <c r="W85" s="254">
        <v>42</v>
      </c>
    </row>
    <row r="86" spans="1:23" ht="26.1" customHeight="1">
      <c r="A86" s="143">
        <v>84</v>
      </c>
      <c r="B86" s="156" t="e">
        <f>VLOOKUP(A86,'База данных спортсменов'!$A$2:$J$101,2,FALSE)</f>
        <v>#N/A</v>
      </c>
      <c r="C86" s="144" t="e">
        <f>VLOOKUP(A86,'База данных спортсменов'!$A$2:$J$101,3,FALSE)</f>
        <v>#N/A</v>
      </c>
      <c r="D86" s="145" t="e">
        <f>VLOOKUP(A86,'База данных спортсменов'!$A$2:$J$101,4,FALSE)</f>
        <v>#N/A</v>
      </c>
      <c r="E86" s="146" t="e">
        <f>VLOOKUP(A86,'База данных спортсменов'!$A$2:$J$101,5,FALSE)</f>
        <v>#N/A</v>
      </c>
      <c r="F86" s="147" t="e">
        <f>VLOOKUP(A86,'База данных спортсменов'!$A$2:$J$101,6,FALSE)</f>
        <v>#N/A</v>
      </c>
      <c r="G86" s="145" t="e">
        <f>VLOOKUP(A86,'База данных спортсменов'!$A$2:$J$101,7,FALSE)</f>
        <v>#N/A</v>
      </c>
      <c r="H86" s="148" t="e">
        <f>VLOOKUP(A86,'База данных спортсменов'!$A$2:$J$101,8,FALSE)</f>
        <v>#N/A</v>
      </c>
      <c r="I86" s="149" t="e">
        <f>VLOOKUP(A86,'База данных спортсменов'!$A$2:$J$101,9,FALSE)</f>
        <v>#N/A</v>
      </c>
      <c r="J86" s="150" t="e">
        <f>VLOOKUP(A86,'База данных спортсменов'!$A$2:$J$101,10,FALSE)</f>
        <v>#N/A</v>
      </c>
      <c r="K86" s="3">
        <v>84</v>
      </c>
      <c r="M86" s="241"/>
      <c r="N86" s="243"/>
      <c r="O86" s="247"/>
      <c r="P86" s="233"/>
      <c r="Q86" s="237"/>
      <c r="R86" s="249"/>
      <c r="S86" s="233"/>
      <c r="T86" s="235"/>
      <c r="U86" s="237"/>
      <c r="V86" s="239"/>
      <c r="W86" s="255"/>
    </row>
    <row r="87" spans="1:23" ht="26.1" customHeight="1">
      <c r="A87" s="143">
        <v>85</v>
      </c>
      <c r="B87" s="156" t="e">
        <f>VLOOKUP(A87,'База данных спортсменов'!$A$2:$J$101,2,FALSE)</f>
        <v>#N/A</v>
      </c>
      <c r="C87" s="144" t="e">
        <f>VLOOKUP(A87,'База данных спортсменов'!$A$2:$J$101,3,FALSE)</f>
        <v>#N/A</v>
      </c>
      <c r="D87" s="145" t="e">
        <f>VLOOKUP(A87,'База данных спортсменов'!$A$2:$J$101,4,FALSE)</f>
        <v>#N/A</v>
      </c>
      <c r="E87" s="146" t="e">
        <f>VLOOKUP(A87,'База данных спортсменов'!$A$2:$J$101,5,FALSE)</f>
        <v>#N/A</v>
      </c>
      <c r="F87" s="147" t="e">
        <f>VLOOKUP(A87,'База данных спортсменов'!$A$2:$J$101,6,FALSE)</f>
        <v>#N/A</v>
      </c>
      <c r="G87" s="145" t="e">
        <f>VLOOKUP(A87,'База данных спортсменов'!$A$2:$J$101,7,FALSE)</f>
        <v>#N/A</v>
      </c>
      <c r="H87" s="148" t="e">
        <f>VLOOKUP(A87,'База данных спортсменов'!$A$2:$J$101,8,FALSE)</f>
        <v>#N/A</v>
      </c>
      <c r="I87" s="149" t="e">
        <f>VLOOKUP(A87,'База данных спортсменов'!$A$2:$J$101,9,FALSE)</f>
        <v>#N/A</v>
      </c>
      <c r="J87" s="150" t="e">
        <f>VLOOKUP(A87,'База данных спортсменов'!$A$2:$J$101,10,FALSE)</f>
        <v>#N/A</v>
      </c>
      <c r="K87" s="3">
        <v>85</v>
      </c>
      <c r="M87" s="240">
        <v>43</v>
      </c>
      <c r="N87" s="242" t="str">
        <f>VLOOKUP(M87,'База данных спортсменов'!$A$2:$J$101,2,FALSE)</f>
        <v>Головнев Александр Александрович</v>
      </c>
      <c r="O87" s="246">
        <f>VLOOKUP(M87,'База данных спортсменов'!$A$2:$J$101,3,FALSE)</f>
        <v>36610</v>
      </c>
      <c r="P87" s="232" t="str">
        <f>VLOOKUP(M87,'База данных спортсменов'!$A$2:$J$101,4,FALSE)</f>
        <v>1ю</v>
      </c>
      <c r="Q87" s="236">
        <f>VLOOKUP(M87,'База данных спортсменов'!$A$2:$J$101,5,FALSE)</f>
        <v>65</v>
      </c>
      <c r="R87" s="248" t="str">
        <f>VLOOKUP(M87,'База данных спортсменов'!$A$2:$J$101,6,FALSE)</f>
        <v>Северск</v>
      </c>
      <c r="S87" s="232">
        <f>VLOOKUP(M87,'База данных спортсменов'!$A$2:$J$101,7,FALSE)</f>
        <v>0</v>
      </c>
      <c r="T87" s="234" t="str">
        <f>VLOOKUP(M87,'База данных спортсменов'!$A$2:$J$101,8,FALSE)</f>
        <v>Липин БВ</v>
      </c>
      <c r="U87" s="236" t="str">
        <f>VLOOKUP(M87,'База данных спортсменов'!$A$2:$J$101,9,FALSE)</f>
        <v>Ю</v>
      </c>
      <c r="V87" s="238">
        <f>VLOOKUP(M87,'База данных спортсменов'!$A$2:$J$101,10,FALSE)</f>
        <v>0</v>
      </c>
      <c r="W87" s="254">
        <v>43</v>
      </c>
    </row>
    <row r="88" spans="1:23" ht="26.1" customHeight="1">
      <c r="A88" s="143">
        <v>86</v>
      </c>
      <c r="B88" s="156" t="e">
        <f>VLOOKUP(A88,'База данных спортсменов'!$A$2:$J$101,2,FALSE)</f>
        <v>#N/A</v>
      </c>
      <c r="C88" s="144" t="e">
        <f>VLOOKUP(A88,'База данных спортсменов'!$A$2:$J$101,3,FALSE)</f>
        <v>#N/A</v>
      </c>
      <c r="D88" s="145" t="e">
        <f>VLOOKUP(A88,'База данных спортсменов'!$A$2:$J$101,4,FALSE)</f>
        <v>#N/A</v>
      </c>
      <c r="E88" s="146" t="e">
        <f>VLOOKUP(A88,'База данных спортсменов'!$A$2:$J$101,5,FALSE)</f>
        <v>#N/A</v>
      </c>
      <c r="F88" s="147" t="e">
        <f>VLOOKUP(A88,'База данных спортсменов'!$A$2:$J$101,6,FALSE)</f>
        <v>#N/A</v>
      </c>
      <c r="G88" s="145" t="e">
        <f>VLOOKUP(A88,'База данных спортсменов'!$A$2:$J$101,7,FALSE)</f>
        <v>#N/A</v>
      </c>
      <c r="H88" s="148" t="e">
        <f>VLOOKUP(A88,'База данных спортсменов'!$A$2:$J$101,8,FALSE)</f>
        <v>#N/A</v>
      </c>
      <c r="I88" s="149" t="e">
        <f>VLOOKUP(A88,'База данных спортсменов'!$A$2:$J$101,9,FALSE)</f>
        <v>#N/A</v>
      </c>
      <c r="J88" s="150" t="e">
        <f>VLOOKUP(A88,'База данных спортсменов'!$A$2:$J$101,10,FALSE)</f>
        <v>#N/A</v>
      </c>
      <c r="K88" s="3">
        <v>86</v>
      </c>
      <c r="M88" s="241"/>
      <c r="N88" s="243"/>
      <c r="O88" s="247"/>
      <c r="P88" s="233"/>
      <c r="Q88" s="237"/>
      <c r="R88" s="249"/>
      <c r="S88" s="233"/>
      <c r="T88" s="235"/>
      <c r="U88" s="237"/>
      <c r="V88" s="239"/>
      <c r="W88" s="255"/>
    </row>
    <row r="89" spans="1:23" ht="26.1" customHeight="1">
      <c r="A89" s="143">
        <v>87</v>
      </c>
      <c r="B89" s="156" t="e">
        <f>VLOOKUP(A89,'База данных спортсменов'!$A$2:$J$101,2,FALSE)</f>
        <v>#N/A</v>
      </c>
      <c r="C89" s="144" t="e">
        <f>VLOOKUP(A89,'База данных спортсменов'!$A$2:$J$101,3,FALSE)</f>
        <v>#N/A</v>
      </c>
      <c r="D89" s="145" t="e">
        <f>VLOOKUP(A89,'База данных спортсменов'!$A$2:$J$101,4,FALSE)</f>
        <v>#N/A</v>
      </c>
      <c r="E89" s="146" t="e">
        <f>VLOOKUP(A89,'База данных спортсменов'!$A$2:$J$101,5,FALSE)</f>
        <v>#N/A</v>
      </c>
      <c r="F89" s="147" t="e">
        <f>VLOOKUP(A89,'База данных спортсменов'!$A$2:$J$101,6,FALSE)</f>
        <v>#N/A</v>
      </c>
      <c r="G89" s="145" t="e">
        <f>VLOOKUP(A89,'База данных спортсменов'!$A$2:$J$101,7,FALSE)</f>
        <v>#N/A</v>
      </c>
      <c r="H89" s="148" t="e">
        <f>VLOOKUP(A89,'База данных спортсменов'!$A$2:$J$101,8,FALSE)</f>
        <v>#N/A</v>
      </c>
      <c r="I89" s="149" t="e">
        <f>VLOOKUP(A89,'База данных спортсменов'!$A$2:$J$101,9,FALSE)</f>
        <v>#N/A</v>
      </c>
      <c r="J89" s="150" t="e">
        <f>VLOOKUP(A89,'База данных спортсменов'!$A$2:$J$101,10,FALSE)</f>
        <v>#N/A</v>
      </c>
      <c r="K89" s="3">
        <v>87</v>
      </c>
      <c r="M89" s="240">
        <v>44</v>
      </c>
      <c r="N89" s="242" t="str">
        <f>VLOOKUP(M89,'База данных спортсменов'!$A$2:$J$101,2,FALSE)</f>
        <v>Овчеренко Никита</v>
      </c>
      <c r="O89" s="246">
        <f>VLOOKUP(M89,'База данных спортсменов'!$A$2:$J$101,3,FALSE)</f>
        <v>38186</v>
      </c>
      <c r="P89" s="232" t="str">
        <f>VLOOKUP(M89,'База данных спортсменов'!$A$2:$J$101,4,FALSE)</f>
        <v>1ю</v>
      </c>
      <c r="Q89" s="236">
        <f>VLOOKUP(M89,'База данных спортсменов'!$A$2:$J$101,5,FALSE)</f>
        <v>50</v>
      </c>
      <c r="R89" s="248" t="str">
        <f>VLOOKUP(M89,'База данных спортсменов'!$A$2:$J$101,6,FALSE)</f>
        <v>Северск</v>
      </c>
      <c r="S89" s="232">
        <f>VLOOKUP(M89,'База данных спортсменов'!$A$2:$J$101,7,FALSE)</f>
        <v>0</v>
      </c>
      <c r="T89" s="234" t="str">
        <f>VLOOKUP(M89,'База данных спортсменов'!$A$2:$J$101,8,FALSE)</f>
        <v>Вышегородцев ДЕ Фокин АА</v>
      </c>
      <c r="U89" s="236" t="str">
        <f>VLOOKUP(M89,'База данных спортсменов'!$A$2:$J$101,9,FALSE)</f>
        <v>Ю</v>
      </c>
      <c r="V89" s="238">
        <f>VLOOKUP(M89,'База данных спортсменов'!$A$2:$J$101,10,FALSE)</f>
        <v>0</v>
      </c>
      <c r="W89" s="254">
        <v>44</v>
      </c>
    </row>
    <row r="90" spans="1:23" ht="26.1" customHeight="1">
      <c r="A90" s="143">
        <v>88</v>
      </c>
      <c r="B90" s="156" t="e">
        <f>VLOOKUP(A90,'База данных спортсменов'!$A$2:$J$101,2,FALSE)</f>
        <v>#N/A</v>
      </c>
      <c r="C90" s="144" t="e">
        <f>VLOOKUP(A90,'База данных спортсменов'!$A$2:$J$101,3,FALSE)</f>
        <v>#N/A</v>
      </c>
      <c r="D90" s="145" t="e">
        <f>VLOOKUP(A90,'База данных спортсменов'!$A$2:$J$101,4,FALSE)</f>
        <v>#N/A</v>
      </c>
      <c r="E90" s="146" t="e">
        <f>VLOOKUP(A90,'База данных спортсменов'!$A$2:$J$101,5,FALSE)</f>
        <v>#N/A</v>
      </c>
      <c r="F90" s="147" t="e">
        <f>VLOOKUP(A90,'База данных спортсменов'!$A$2:$J$101,6,FALSE)</f>
        <v>#N/A</v>
      </c>
      <c r="G90" s="145" t="e">
        <f>VLOOKUP(A90,'База данных спортсменов'!$A$2:$J$101,7,FALSE)</f>
        <v>#N/A</v>
      </c>
      <c r="H90" s="148" t="e">
        <f>VLOOKUP(A90,'База данных спортсменов'!$A$2:$J$101,8,FALSE)</f>
        <v>#N/A</v>
      </c>
      <c r="I90" s="149" t="e">
        <f>VLOOKUP(A90,'База данных спортсменов'!$A$2:$J$101,9,FALSE)</f>
        <v>#N/A</v>
      </c>
      <c r="J90" s="150" t="e">
        <f>VLOOKUP(A90,'База данных спортсменов'!$A$2:$J$101,10,FALSE)</f>
        <v>#N/A</v>
      </c>
      <c r="K90" s="3">
        <v>88</v>
      </c>
      <c r="M90" s="241"/>
      <c r="N90" s="243"/>
      <c r="O90" s="247"/>
      <c r="P90" s="233"/>
      <c r="Q90" s="237"/>
      <c r="R90" s="249"/>
      <c r="S90" s="233"/>
      <c r="T90" s="235"/>
      <c r="U90" s="237"/>
      <c r="V90" s="239"/>
      <c r="W90" s="255"/>
    </row>
    <row r="91" spans="1:23" ht="26.1" customHeight="1">
      <c r="A91" s="143">
        <v>89</v>
      </c>
      <c r="B91" s="156" t="e">
        <f>VLOOKUP(A91,'База данных спортсменов'!$A$2:$J$101,2,FALSE)</f>
        <v>#N/A</v>
      </c>
      <c r="C91" s="144" t="e">
        <f>VLOOKUP(A91,'База данных спортсменов'!$A$2:$J$101,3,FALSE)</f>
        <v>#N/A</v>
      </c>
      <c r="D91" s="145" t="e">
        <f>VLOOKUP(A91,'База данных спортсменов'!$A$2:$J$101,4,FALSE)</f>
        <v>#N/A</v>
      </c>
      <c r="E91" s="146" t="e">
        <f>VLOOKUP(A91,'База данных спортсменов'!$A$2:$J$101,5,FALSE)</f>
        <v>#N/A</v>
      </c>
      <c r="F91" s="147" t="e">
        <f>VLOOKUP(A91,'База данных спортсменов'!$A$2:$J$101,6,FALSE)</f>
        <v>#N/A</v>
      </c>
      <c r="G91" s="145" t="e">
        <f>VLOOKUP(A91,'База данных спортсменов'!$A$2:$J$101,7,FALSE)</f>
        <v>#N/A</v>
      </c>
      <c r="H91" s="148" t="e">
        <f>VLOOKUP(A91,'База данных спортсменов'!$A$2:$J$101,8,FALSE)</f>
        <v>#N/A</v>
      </c>
      <c r="I91" s="149" t="e">
        <f>VLOOKUP(A91,'База данных спортсменов'!$A$2:$J$101,9,FALSE)</f>
        <v>#N/A</v>
      </c>
      <c r="J91" s="150" t="e">
        <f>VLOOKUP(A91,'База данных спортсменов'!$A$2:$J$101,10,FALSE)</f>
        <v>#N/A</v>
      </c>
      <c r="K91" s="3">
        <v>89</v>
      </c>
      <c r="M91" s="240">
        <v>45</v>
      </c>
      <c r="N91" s="242" t="str">
        <f>VLOOKUP(M91,'База данных спортсменов'!$A$2:$J$101,2,FALSE)</f>
        <v>Рыхлевич Карина Павловна</v>
      </c>
      <c r="O91" s="246">
        <f>VLOOKUP(M91,'База данных спортсменов'!$A$2:$J$101,3,FALSE)</f>
        <v>38124</v>
      </c>
      <c r="P91" s="232" t="str">
        <f>VLOOKUP(M91,'База данных спортсменов'!$A$2:$J$101,4,FALSE)</f>
        <v>1ю</v>
      </c>
      <c r="Q91" s="236">
        <f>VLOOKUP(M91,'База данных спортсменов'!$A$2:$J$101,5,FALSE)</f>
        <v>37</v>
      </c>
      <c r="R91" s="248" t="str">
        <f>VLOOKUP(M91,'База данных спортсменов'!$A$2:$J$101,6,FALSE)</f>
        <v>Северск</v>
      </c>
      <c r="S91" s="232">
        <f>VLOOKUP(M91,'База данных спортсменов'!$A$2:$J$101,7,FALSE)</f>
        <v>0</v>
      </c>
      <c r="T91" s="234" t="str">
        <f>VLOOKUP(M91,'База данных спортсменов'!$A$2:$J$101,8,FALSE)</f>
        <v>Вышегородцев Д.Е. Фокин А.А</v>
      </c>
      <c r="U91" s="236" t="str">
        <f>VLOOKUP(M91,'База данных спортсменов'!$A$2:$J$101,9,FALSE)</f>
        <v>Д</v>
      </c>
      <c r="V91" s="238">
        <f>VLOOKUP(M91,'База данных спортсменов'!$A$2:$J$101,10,FALSE)</f>
        <v>0</v>
      </c>
      <c r="W91" s="254">
        <v>45</v>
      </c>
    </row>
    <row r="92" spans="1:23" ht="26.1" customHeight="1">
      <c r="A92" s="143">
        <v>90</v>
      </c>
      <c r="B92" s="156" t="e">
        <f>VLOOKUP(A92,'База данных спортсменов'!$A$2:$J$101,2,FALSE)</f>
        <v>#N/A</v>
      </c>
      <c r="C92" s="144" t="e">
        <f>VLOOKUP(A92,'База данных спортсменов'!$A$2:$J$101,3,FALSE)</f>
        <v>#N/A</v>
      </c>
      <c r="D92" s="145" t="e">
        <f>VLOOKUP(A92,'База данных спортсменов'!$A$2:$J$101,4,FALSE)</f>
        <v>#N/A</v>
      </c>
      <c r="E92" s="146" t="e">
        <f>VLOOKUP(A92,'База данных спортсменов'!$A$2:$J$101,5,FALSE)</f>
        <v>#N/A</v>
      </c>
      <c r="F92" s="147" t="e">
        <f>VLOOKUP(A92,'База данных спортсменов'!$A$2:$J$101,6,FALSE)</f>
        <v>#N/A</v>
      </c>
      <c r="G92" s="145" t="e">
        <f>VLOOKUP(A92,'База данных спортсменов'!$A$2:$J$101,7,FALSE)</f>
        <v>#N/A</v>
      </c>
      <c r="H92" s="148" t="e">
        <f>VLOOKUP(A92,'База данных спортсменов'!$A$2:$J$101,8,FALSE)</f>
        <v>#N/A</v>
      </c>
      <c r="I92" s="149" t="e">
        <f>VLOOKUP(A92,'База данных спортсменов'!$A$2:$J$101,9,FALSE)</f>
        <v>#N/A</v>
      </c>
      <c r="J92" s="150" t="e">
        <f>VLOOKUP(A92,'База данных спортсменов'!$A$2:$J$101,10,FALSE)</f>
        <v>#N/A</v>
      </c>
      <c r="K92" s="3">
        <v>90</v>
      </c>
      <c r="M92" s="241"/>
      <c r="N92" s="243"/>
      <c r="O92" s="247"/>
      <c r="P92" s="233"/>
      <c r="Q92" s="237"/>
      <c r="R92" s="249"/>
      <c r="S92" s="233"/>
      <c r="T92" s="235"/>
      <c r="U92" s="237"/>
      <c r="V92" s="239"/>
      <c r="W92" s="255"/>
    </row>
    <row r="93" spans="1:23" ht="26.1" customHeight="1">
      <c r="A93" s="143">
        <v>91</v>
      </c>
      <c r="B93" s="156" t="e">
        <f>VLOOKUP(A93,'База данных спортсменов'!$A$2:$J$101,2,FALSE)</f>
        <v>#N/A</v>
      </c>
      <c r="C93" s="144" t="e">
        <f>VLOOKUP(A93,'База данных спортсменов'!$A$2:$J$101,3,FALSE)</f>
        <v>#N/A</v>
      </c>
      <c r="D93" s="145" t="e">
        <f>VLOOKUP(A93,'База данных спортсменов'!$A$2:$J$101,4,FALSE)</f>
        <v>#N/A</v>
      </c>
      <c r="E93" s="146" t="e">
        <f>VLOOKUP(A93,'База данных спортсменов'!$A$2:$J$101,5,FALSE)</f>
        <v>#N/A</v>
      </c>
      <c r="F93" s="147" t="e">
        <f>VLOOKUP(A93,'База данных спортсменов'!$A$2:$J$101,6,FALSE)</f>
        <v>#N/A</v>
      </c>
      <c r="G93" s="145" t="e">
        <f>VLOOKUP(A93,'База данных спортсменов'!$A$2:$J$101,7,FALSE)</f>
        <v>#N/A</v>
      </c>
      <c r="H93" s="148" t="e">
        <f>VLOOKUP(A93,'База данных спортсменов'!$A$2:$J$101,8,FALSE)</f>
        <v>#N/A</v>
      </c>
      <c r="I93" s="149" t="e">
        <f>VLOOKUP(A93,'База данных спортсменов'!$A$2:$J$101,9,FALSE)</f>
        <v>#N/A</v>
      </c>
      <c r="J93" s="150" t="e">
        <f>VLOOKUP(A93,'База данных спортсменов'!$A$2:$J$101,10,FALSE)</f>
        <v>#N/A</v>
      </c>
      <c r="K93" s="3">
        <v>91</v>
      </c>
      <c r="M93" s="240">
        <v>46</v>
      </c>
      <c r="N93" s="242" t="str">
        <f>VLOOKUP(M93,'База данных спортсменов'!$A$2:$J$101,2,FALSE)</f>
        <v>Федоровский Леонид</v>
      </c>
      <c r="O93" s="246">
        <f>VLOOKUP(M93,'База данных спортсменов'!$A$2:$J$101,3,FALSE)</f>
        <v>38488</v>
      </c>
      <c r="P93" s="232" t="str">
        <f>VLOOKUP(M93,'База данных спортсменов'!$A$2:$J$101,4,FALSE)</f>
        <v>1ю</v>
      </c>
      <c r="Q93" s="236">
        <f>VLOOKUP(M93,'База данных спортсменов'!$A$2:$J$101,5,FALSE)</f>
        <v>38</v>
      </c>
      <c r="R93" s="248" t="str">
        <f>VLOOKUP(M93,'База данных спортсменов'!$A$2:$J$101,6,FALSE)</f>
        <v>Северск</v>
      </c>
      <c r="S93" s="232">
        <f>VLOOKUP(M93,'База данных спортсменов'!$A$2:$J$101,7,FALSE)</f>
        <v>0</v>
      </c>
      <c r="T93" s="234" t="str">
        <f>VLOOKUP(M93,'База данных спортсменов'!$A$2:$J$101,8,FALSE)</f>
        <v>Вышегородцев ДЕ Фокин АА</v>
      </c>
      <c r="U93" s="236" t="str">
        <f>VLOOKUP(M93,'База данных спортсменов'!$A$2:$J$101,9,FALSE)</f>
        <v>Ю</v>
      </c>
      <c r="V93" s="238">
        <f>VLOOKUP(M93,'База данных спортсменов'!$A$2:$J$101,10,FALSE)</f>
        <v>0</v>
      </c>
      <c r="W93" s="254">
        <v>46</v>
      </c>
    </row>
    <row r="94" spans="1:23" ht="26.1" customHeight="1">
      <c r="A94" s="143">
        <v>92</v>
      </c>
      <c r="B94" s="156" t="e">
        <f>VLOOKUP(A94,'База данных спортсменов'!$A$2:$J$101,2,FALSE)</f>
        <v>#N/A</v>
      </c>
      <c r="C94" s="144" t="e">
        <f>VLOOKUP(A94,'База данных спортсменов'!$A$2:$J$101,3,FALSE)</f>
        <v>#N/A</v>
      </c>
      <c r="D94" s="145" t="e">
        <f>VLOOKUP(A94,'База данных спортсменов'!$A$2:$J$101,4,FALSE)</f>
        <v>#N/A</v>
      </c>
      <c r="E94" s="146" t="e">
        <f>VLOOKUP(A94,'База данных спортсменов'!$A$2:$J$101,5,FALSE)</f>
        <v>#N/A</v>
      </c>
      <c r="F94" s="147" t="e">
        <f>VLOOKUP(A94,'База данных спортсменов'!$A$2:$J$101,6,FALSE)</f>
        <v>#N/A</v>
      </c>
      <c r="G94" s="145" t="e">
        <f>VLOOKUP(A94,'База данных спортсменов'!$A$2:$J$101,7,FALSE)</f>
        <v>#N/A</v>
      </c>
      <c r="H94" s="148" t="e">
        <f>VLOOKUP(A94,'База данных спортсменов'!$A$2:$J$101,8,FALSE)</f>
        <v>#N/A</v>
      </c>
      <c r="I94" s="149" t="e">
        <f>VLOOKUP(A94,'База данных спортсменов'!$A$2:$J$101,9,FALSE)</f>
        <v>#N/A</v>
      </c>
      <c r="J94" s="150" t="e">
        <f>VLOOKUP(A94,'База данных спортсменов'!$A$2:$J$101,10,FALSE)</f>
        <v>#N/A</v>
      </c>
      <c r="K94" s="3">
        <v>92</v>
      </c>
      <c r="M94" s="241"/>
      <c r="N94" s="243"/>
      <c r="O94" s="247"/>
      <c r="P94" s="233"/>
      <c r="Q94" s="237"/>
      <c r="R94" s="249"/>
      <c r="S94" s="233"/>
      <c r="T94" s="235"/>
      <c r="U94" s="237"/>
      <c r="V94" s="239"/>
      <c r="W94" s="255"/>
    </row>
    <row r="95" spans="1:23" ht="26.1" customHeight="1">
      <c r="A95" s="143">
        <v>93</v>
      </c>
      <c r="B95" s="156" t="e">
        <f>VLOOKUP(A95,'База данных спортсменов'!$A$2:$J$101,2,FALSE)</f>
        <v>#N/A</v>
      </c>
      <c r="C95" s="144" t="e">
        <f>VLOOKUP(A95,'База данных спортсменов'!$A$2:$J$101,3,FALSE)</f>
        <v>#N/A</v>
      </c>
      <c r="D95" s="145" t="e">
        <f>VLOOKUP(A95,'База данных спортсменов'!$A$2:$J$101,4,FALSE)</f>
        <v>#N/A</v>
      </c>
      <c r="E95" s="146" t="e">
        <f>VLOOKUP(A95,'База данных спортсменов'!$A$2:$J$101,5,FALSE)</f>
        <v>#N/A</v>
      </c>
      <c r="F95" s="147" t="e">
        <f>VLOOKUP(A95,'База данных спортсменов'!$A$2:$J$101,6,FALSE)</f>
        <v>#N/A</v>
      </c>
      <c r="G95" s="145" t="e">
        <f>VLOOKUP(A95,'База данных спортсменов'!$A$2:$J$101,7,FALSE)</f>
        <v>#N/A</v>
      </c>
      <c r="H95" s="148" t="e">
        <f>VLOOKUP(A95,'База данных спортсменов'!$A$2:$J$101,8,FALSE)</f>
        <v>#N/A</v>
      </c>
      <c r="I95" s="149" t="e">
        <f>VLOOKUP(A95,'База данных спортсменов'!$A$2:$J$101,9,FALSE)</f>
        <v>#N/A</v>
      </c>
      <c r="J95" s="150" t="e">
        <f>VLOOKUP(A95,'База данных спортсменов'!$A$2:$J$101,10,FALSE)</f>
        <v>#N/A</v>
      </c>
      <c r="K95" s="3">
        <v>93</v>
      </c>
      <c r="M95" s="240">
        <v>47</v>
      </c>
      <c r="N95" s="242" t="str">
        <f>VLOOKUP(M95,'База данных спортсменов'!$A$2:$J$101,2,FALSE)</f>
        <v>Савчук Никита</v>
      </c>
      <c r="O95" s="246">
        <f>VLOOKUP(M95,'База данных спортсменов'!$A$2:$J$101,3,FALSE)</f>
        <v>38199</v>
      </c>
      <c r="P95" s="232" t="str">
        <f>VLOOKUP(M95,'База данных спортсменов'!$A$2:$J$101,4,FALSE)</f>
        <v>1ю</v>
      </c>
      <c r="Q95" s="236">
        <f>VLOOKUP(M95,'База данных спортсменов'!$A$2:$J$101,5,FALSE)</f>
        <v>35</v>
      </c>
      <c r="R95" s="248" t="str">
        <f>VLOOKUP(M95,'База данных спортсменов'!$A$2:$J$101,6,FALSE)</f>
        <v>Северск</v>
      </c>
      <c r="S95" s="232">
        <f>VLOOKUP(M95,'База данных спортсменов'!$A$2:$J$101,7,FALSE)</f>
        <v>0</v>
      </c>
      <c r="T95" s="234" t="str">
        <f>VLOOKUP(M95,'База данных спортсменов'!$A$2:$J$101,8,FALSE)</f>
        <v>Вышегородцев ДЕ Фокин АА</v>
      </c>
      <c r="U95" s="236" t="str">
        <f>VLOOKUP(M95,'База данных спортсменов'!$A$2:$J$101,9,FALSE)</f>
        <v>Ю</v>
      </c>
      <c r="V95" s="238">
        <f>VLOOKUP(M95,'База данных спортсменов'!$A$2:$J$101,10,FALSE)</f>
        <v>0</v>
      </c>
      <c r="W95" s="254">
        <v>47</v>
      </c>
    </row>
    <row r="96" spans="1:23" ht="26.1" customHeight="1">
      <c r="A96" s="143">
        <v>94</v>
      </c>
      <c r="B96" s="156" t="e">
        <f>VLOOKUP(A96,'База данных спортсменов'!$A$2:$J$101,2,FALSE)</f>
        <v>#N/A</v>
      </c>
      <c r="C96" s="144" t="e">
        <f>VLOOKUP(A96,'База данных спортсменов'!$A$2:$J$101,3,FALSE)</f>
        <v>#N/A</v>
      </c>
      <c r="D96" s="145" t="e">
        <f>VLOOKUP(A96,'База данных спортсменов'!$A$2:$J$101,4,FALSE)</f>
        <v>#N/A</v>
      </c>
      <c r="E96" s="146" t="e">
        <f>VLOOKUP(A96,'База данных спортсменов'!$A$2:$J$101,5,FALSE)</f>
        <v>#N/A</v>
      </c>
      <c r="F96" s="147" t="e">
        <f>VLOOKUP(A96,'База данных спортсменов'!$A$2:$J$101,6,FALSE)</f>
        <v>#N/A</v>
      </c>
      <c r="G96" s="145" t="e">
        <f>VLOOKUP(A96,'База данных спортсменов'!$A$2:$J$101,7,FALSE)</f>
        <v>#N/A</v>
      </c>
      <c r="H96" s="148" t="e">
        <f>VLOOKUP(A96,'База данных спортсменов'!$A$2:$J$101,8,FALSE)</f>
        <v>#N/A</v>
      </c>
      <c r="I96" s="149" t="e">
        <f>VLOOKUP(A96,'База данных спортсменов'!$A$2:$J$101,9,FALSE)</f>
        <v>#N/A</v>
      </c>
      <c r="J96" s="150" t="e">
        <f>VLOOKUP(A96,'База данных спортсменов'!$A$2:$J$101,10,FALSE)</f>
        <v>#N/A</v>
      </c>
      <c r="K96" s="3">
        <v>94</v>
      </c>
      <c r="M96" s="241"/>
      <c r="N96" s="243"/>
      <c r="O96" s="247"/>
      <c r="P96" s="233"/>
      <c r="Q96" s="237"/>
      <c r="R96" s="249"/>
      <c r="S96" s="233"/>
      <c r="T96" s="235"/>
      <c r="U96" s="237"/>
      <c r="V96" s="239"/>
      <c r="W96" s="255"/>
    </row>
    <row r="97" spans="1:23" ht="26.1" customHeight="1">
      <c r="A97" s="143">
        <v>95</v>
      </c>
      <c r="B97" s="156" t="e">
        <f>VLOOKUP(A97,'База данных спортсменов'!$A$2:$J$101,2,FALSE)</f>
        <v>#N/A</v>
      </c>
      <c r="C97" s="144" t="e">
        <f>VLOOKUP(A97,'База данных спортсменов'!$A$2:$J$101,3,FALSE)</f>
        <v>#N/A</v>
      </c>
      <c r="D97" s="145" t="e">
        <f>VLOOKUP(A97,'База данных спортсменов'!$A$2:$J$101,4,FALSE)</f>
        <v>#N/A</v>
      </c>
      <c r="E97" s="146" t="e">
        <f>VLOOKUP(A97,'База данных спортсменов'!$A$2:$J$101,5,FALSE)</f>
        <v>#N/A</v>
      </c>
      <c r="F97" s="147" t="e">
        <f>VLOOKUP(A97,'База данных спортсменов'!$A$2:$J$101,6,FALSE)</f>
        <v>#N/A</v>
      </c>
      <c r="G97" s="145" t="e">
        <f>VLOOKUP(A97,'База данных спортсменов'!$A$2:$J$101,7,FALSE)</f>
        <v>#N/A</v>
      </c>
      <c r="H97" s="148" t="e">
        <f>VLOOKUP(A97,'База данных спортсменов'!$A$2:$J$101,8,FALSE)</f>
        <v>#N/A</v>
      </c>
      <c r="I97" s="149" t="e">
        <f>VLOOKUP(A97,'База данных спортсменов'!$A$2:$J$101,9,FALSE)</f>
        <v>#N/A</v>
      </c>
      <c r="J97" s="150" t="e">
        <f>VLOOKUP(A97,'База данных спортсменов'!$A$2:$J$101,10,FALSE)</f>
        <v>#N/A</v>
      </c>
      <c r="K97" s="3">
        <v>95</v>
      </c>
      <c r="M97" s="240">
        <v>48</v>
      </c>
      <c r="N97" s="242" t="str">
        <f>VLOOKUP(M97,'База данных спортсменов'!$A$2:$J$101,2,FALSE)</f>
        <v>Нерадовский Виктор</v>
      </c>
      <c r="O97" s="246">
        <f>VLOOKUP(M97,'База данных спортсменов'!$A$2:$J$101,3,FALSE)</f>
        <v>38529</v>
      </c>
      <c r="P97" s="232" t="str">
        <f>VLOOKUP(M97,'База данных спортсменов'!$A$2:$J$101,4,FALSE)</f>
        <v>1ю</v>
      </c>
      <c r="Q97" s="236">
        <f>VLOOKUP(M97,'База данных спортсменов'!$A$2:$J$101,5,FALSE)</f>
        <v>35</v>
      </c>
      <c r="R97" s="248" t="str">
        <f>VLOOKUP(M97,'База данных спортсменов'!$A$2:$J$101,6,FALSE)</f>
        <v>Северск</v>
      </c>
      <c r="S97" s="232">
        <f>VLOOKUP(M97,'База данных спортсменов'!$A$2:$J$101,7,FALSE)</f>
        <v>0</v>
      </c>
      <c r="T97" s="234" t="str">
        <f>VLOOKUP(M97,'База данных спортсменов'!$A$2:$J$101,8,FALSE)</f>
        <v>Вышегородцев ДЕ Фокин АА</v>
      </c>
      <c r="U97" s="236" t="str">
        <f>VLOOKUP(M97,'База данных спортсменов'!$A$2:$J$101,9,FALSE)</f>
        <v>Ю</v>
      </c>
      <c r="V97" s="238">
        <f>VLOOKUP(M97,'База данных спортсменов'!$A$2:$J$101,10,FALSE)</f>
        <v>0</v>
      </c>
      <c r="W97" s="254">
        <v>48</v>
      </c>
    </row>
    <row r="98" spans="1:23" ht="26.1" customHeight="1">
      <c r="A98" s="143">
        <v>96</v>
      </c>
      <c r="B98" s="156" t="e">
        <f>VLOOKUP(A98,'База данных спортсменов'!$A$2:$J$101,2,FALSE)</f>
        <v>#N/A</v>
      </c>
      <c r="C98" s="144" t="e">
        <f>VLOOKUP(A98,'База данных спортсменов'!$A$2:$J$101,3,FALSE)</f>
        <v>#N/A</v>
      </c>
      <c r="D98" s="145" t="e">
        <f>VLOOKUP(A98,'База данных спортсменов'!$A$2:$J$101,4,FALSE)</f>
        <v>#N/A</v>
      </c>
      <c r="E98" s="146" t="e">
        <f>VLOOKUP(A98,'База данных спортсменов'!$A$2:$J$101,5,FALSE)</f>
        <v>#N/A</v>
      </c>
      <c r="F98" s="147" t="e">
        <f>VLOOKUP(A98,'База данных спортсменов'!$A$2:$J$101,6,FALSE)</f>
        <v>#N/A</v>
      </c>
      <c r="G98" s="145" t="e">
        <f>VLOOKUP(A98,'База данных спортсменов'!$A$2:$J$101,7,FALSE)</f>
        <v>#N/A</v>
      </c>
      <c r="H98" s="148" t="e">
        <f>VLOOKUP(A98,'База данных спортсменов'!$A$2:$J$101,8,FALSE)</f>
        <v>#N/A</v>
      </c>
      <c r="I98" s="149" t="e">
        <f>VLOOKUP(A98,'База данных спортсменов'!$A$2:$J$101,9,FALSE)</f>
        <v>#N/A</v>
      </c>
      <c r="J98" s="150" t="e">
        <f>VLOOKUP(A98,'База данных спортсменов'!$A$2:$J$101,10,FALSE)</f>
        <v>#N/A</v>
      </c>
      <c r="K98" s="3">
        <v>96</v>
      </c>
      <c r="M98" s="241"/>
      <c r="N98" s="243"/>
      <c r="O98" s="247"/>
      <c r="P98" s="233"/>
      <c r="Q98" s="237"/>
      <c r="R98" s="249"/>
      <c r="S98" s="233"/>
      <c r="T98" s="235"/>
      <c r="U98" s="237"/>
      <c r="V98" s="239"/>
      <c r="W98" s="255"/>
    </row>
    <row r="99" spans="1:23" ht="26.1" customHeight="1">
      <c r="A99" s="143">
        <v>97</v>
      </c>
      <c r="B99" s="156" t="e">
        <f>VLOOKUP(A99,'База данных спортсменов'!$A$2:$J$101,2,FALSE)</f>
        <v>#N/A</v>
      </c>
      <c r="C99" s="144" t="e">
        <f>VLOOKUP(A99,'База данных спортсменов'!$A$2:$J$101,3,FALSE)</f>
        <v>#N/A</v>
      </c>
      <c r="D99" s="145" t="e">
        <f>VLOOKUP(A99,'База данных спортсменов'!$A$2:$J$101,4,FALSE)</f>
        <v>#N/A</v>
      </c>
      <c r="E99" s="146" t="e">
        <f>VLOOKUP(A99,'База данных спортсменов'!$A$2:$J$101,5,FALSE)</f>
        <v>#N/A</v>
      </c>
      <c r="F99" s="147" t="e">
        <f>VLOOKUP(A99,'База данных спортсменов'!$A$2:$J$101,6,FALSE)</f>
        <v>#N/A</v>
      </c>
      <c r="G99" s="145" t="e">
        <f>VLOOKUP(A99,'База данных спортсменов'!$A$2:$J$101,7,FALSE)</f>
        <v>#N/A</v>
      </c>
      <c r="H99" s="148" t="e">
        <f>VLOOKUP(A99,'База данных спортсменов'!$A$2:$J$101,8,FALSE)</f>
        <v>#N/A</v>
      </c>
      <c r="I99" s="149" t="e">
        <f>VLOOKUP(A99,'База данных спортсменов'!$A$2:$J$101,9,FALSE)</f>
        <v>#N/A</v>
      </c>
      <c r="J99" s="150" t="e">
        <f>VLOOKUP(A99,'База данных спортсменов'!$A$2:$J$101,10,FALSE)</f>
        <v>#N/A</v>
      </c>
      <c r="K99" s="3">
        <v>97</v>
      </c>
      <c r="M99" s="240">
        <v>49</v>
      </c>
      <c r="N99" s="242" t="str">
        <f>VLOOKUP(M99,'База данных спортсменов'!$A$2:$J$101,2,FALSE)</f>
        <v>Елохов Максим</v>
      </c>
      <c r="O99" s="246">
        <f>VLOOKUP(M99,'База данных спортсменов'!$A$2:$J$101,3,FALSE)</f>
        <v>38141</v>
      </c>
      <c r="P99" s="232" t="str">
        <f>VLOOKUP(M99,'База данных спортсменов'!$A$2:$J$101,4,FALSE)</f>
        <v>1ю</v>
      </c>
      <c r="Q99" s="236">
        <f>VLOOKUP(M99,'База данных спортсменов'!$A$2:$J$101,5,FALSE)</f>
        <v>55</v>
      </c>
      <c r="R99" s="248" t="str">
        <f>VLOOKUP(M99,'База данных спортсменов'!$A$2:$J$101,6,FALSE)</f>
        <v>Северск</v>
      </c>
      <c r="S99" s="232">
        <f>VLOOKUP(M99,'База данных спортсменов'!$A$2:$J$101,7,FALSE)</f>
        <v>0</v>
      </c>
      <c r="T99" s="234" t="str">
        <f>VLOOKUP(M99,'База данных спортсменов'!$A$2:$J$101,8,FALSE)</f>
        <v>Вышегородцев ДЕ Фокин АА</v>
      </c>
      <c r="U99" s="236" t="str">
        <f>VLOOKUP(M99,'База данных спортсменов'!$A$2:$J$101,9,FALSE)</f>
        <v>Ю</v>
      </c>
      <c r="V99" s="238">
        <f>VLOOKUP(M99,'База данных спортсменов'!$A$2:$J$101,10,FALSE)</f>
        <v>0</v>
      </c>
      <c r="W99" s="254">
        <v>49</v>
      </c>
    </row>
    <row r="100" spans="1:23" ht="26.1" customHeight="1">
      <c r="A100" s="143">
        <v>98</v>
      </c>
      <c r="B100" s="156" t="e">
        <f>VLOOKUP(A100,'База данных спортсменов'!$A$2:$J$101,2,FALSE)</f>
        <v>#N/A</v>
      </c>
      <c r="C100" s="144" t="e">
        <f>VLOOKUP(A100,'База данных спортсменов'!$A$2:$J$101,3,FALSE)</f>
        <v>#N/A</v>
      </c>
      <c r="D100" s="145" t="e">
        <f>VLOOKUP(A100,'База данных спортсменов'!$A$2:$J$101,4,FALSE)</f>
        <v>#N/A</v>
      </c>
      <c r="E100" s="146" t="e">
        <f>VLOOKUP(A100,'База данных спортсменов'!$A$2:$J$101,5,FALSE)</f>
        <v>#N/A</v>
      </c>
      <c r="F100" s="147" t="e">
        <f>VLOOKUP(A100,'База данных спортсменов'!$A$2:$J$101,6,FALSE)</f>
        <v>#N/A</v>
      </c>
      <c r="G100" s="145" t="e">
        <f>VLOOKUP(A100,'База данных спортсменов'!$A$2:$J$101,7,FALSE)</f>
        <v>#N/A</v>
      </c>
      <c r="H100" s="148" t="e">
        <f>VLOOKUP(A100,'База данных спортсменов'!$A$2:$J$101,8,FALSE)</f>
        <v>#N/A</v>
      </c>
      <c r="I100" s="149" t="e">
        <f>VLOOKUP(A100,'База данных спортсменов'!$A$2:$J$101,9,FALSE)</f>
        <v>#N/A</v>
      </c>
      <c r="J100" s="150" t="e">
        <f>VLOOKUP(A100,'База данных спортсменов'!$A$2:$J$101,10,FALSE)</f>
        <v>#N/A</v>
      </c>
      <c r="K100" s="3">
        <v>98</v>
      </c>
      <c r="M100" s="241"/>
      <c r="N100" s="243"/>
      <c r="O100" s="247"/>
      <c r="P100" s="233"/>
      <c r="Q100" s="237"/>
      <c r="R100" s="249"/>
      <c r="S100" s="233"/>
      <c r="T100" s="235"/>
      <c r="U100" s="237"/>
      <c r="V100" s="239"/>
      <c r="W100" s="255"/>
    </row>
    <row r="101" spans="1:23" ht="26.1" customHeight="1">
      <c r="A101" s="143">
        <v>99</v>
      </c>
      <c r="B101" s="156" t="e">
        <f>VLOOKUP(A101,'База данных спортсменов'!$A$2:$J$101,2,FALSE)</f>
        <v>#N/A</v>
      </c>
      <c r="C101" s="144" t="e">
        <f>VLOOKUP(A101,'База данных спортсменов'!$A$2:$J$101,3,FALSE)</f>
        <v>#N/A</v>
      </c>
      <c r="D101" s="145" t="e">
        <f>VLOOKUP(A101,'База данных спортсменов'!$A$2:$J$101,4,FALSE)</f>
        <v>#N/A</v>
      </c>
      <c r="E101" s="146" t="e">
        <f>VLOOKUP(A101,'База данных спортсменов'!$A$2:$J$101,5,FALSE)</f>
        <v>#N/A</v>
      </c>
      <c r="F101" s="147" t="e">
        <f>VLOOKUP(A101,'База данных спортсменов'!$A$2:$J$101,6,FALSE)</f>
        <v>#N/A</v>
      </c>
      <c r="G101" s="145" t="e">
        <f>VLOOKUP(A101,'База данных спортсменов'!$A$2:$J$101,7,FALSE)</f>
        <v>#N/A</v>
      </c>
      <c r="H101" s="148" t="e">
        <f>VLOOKUP(A101,'База данных спортсменов'!$A$2:$J$101,8,FALSE)</f>
        <v>#N/A</v>
      </c>
      <c r="I101" s="149" t="e">
        <f>VLOOKUP(A101,'База данных спортсменов'!$A$2:$J$101,9,FALSE)</f>
        <v>#N/A</v>
      </c>
      <c r="J101" s="150" t="e">
        <f>VLOOKUP(A101,'База данных спортсменов'!$A$2:$J$101,10,FALSE)</f>
        <v>#N/A</v>
      </c>
      <c r="K101" s="3">
        <v>99</v>
      </c>
      <c r="M101" s="240">
        <v>50</v>
      </c>
      <c r="N101" s="242" t="str">
        <f>VLOOKUP(M101,'База данных спортсменов'!$A$2:$J$101,2,FALSE)</f>
        <v>Дудкин Артем Александрович</v>
      </c>
      <c r="O101" s="246">
        <f>VLOOKUP(M101,'База данных спортсменов'!$A$2:$J$101,3,FALSE)</f>
        <v>35745</v>
      </c>
      <c r="P101" s="232" t="str">
        <f>VLOOKUP(M101,'База данных спортсменов'!$A$2:$J$101,4,FALSE)</f>
        <v>КМС</v>
      </c>
      <c r="Q101" s="236">
        <f>VLOOKUP(M101,'База данных спортсменов'!$A$2:$J$101,5,FALSE)</f>
        <v>62</v>
      </c>
      <c r="R101" s="248" t="str">
        <f>VLOOKUP(M101,'База данных спортсменов'!$A$2:$J$101,6,FALSE)</f>
        <v>Северск</v>
      </c>
      <c r="S101" s="232">
        <f>VLOOKUP(M101,'База данных спортсменов'!$A$2:$J$101,7,FALSE)</f>
        <v>0</v>
      </c>
      <c r="T101" s="234" t="str">
        <f>VLOOKUP(M101,'База данных спортсменов'!$A$2:$J$101,8,FALSE)</f>
        <v xml:space="preserve">Вышегородцев Д.Е. </v>
      </c>
      <c r="U101" s="236" t="str">
        <f>VLOOKUP(M101,'База данных спортсменов'!$A$2:$J$101,9,FALSE)</f>
        <v>М</v>
      </c>
      <c r="V101" s="238">
        <f>VLOOKUP(M101,'База данных спортсменов'!$A$2:$J$101,10,FALSE)</f>
        <v>0</v>
      </c>
      <c r="W101" s="254">
        <v>50</v>
      </c>
    </row>
    <row r="102" spans="1:23" ht="26.1" customHeight="1">
      <c r="A102" s="143">
        <v>100</v>
      </c>
      <c r="B102" s="156" t="e">
        <f>VLOOKUP(A102,'База данных спортсменов'!$A$2:$J$101,2,FALSE)</f>
        <v>#N/A</v>
      </c>
      <c r="C102" s="144" t="e">
        <f>VLOOKUP(A102,'База данных спортсменов'!$A$2:$J$101,3,FALSE)</f>
        <v>#N/A</v>
      </c>
      <c r="D102" s="145" t="e">
        <f>VLOOKUP(A102,'База данных спортсменов'!$A$2:$J$101,4,FALSE)</f>
        <v>#N/A</v>
      </c>
      <c r="E102" s="146" t="e">
        <f>VLOOKUP(A102,'База данных спортсменов'!$A$2:$J$101,5,FALSE)</f>
        <v>#N/A</v>
      </c>
      <c r="F102" s="147" t="e">
        <f>VLOOKUP(A102,'База данных спортсменов'!$A$2:$J$101,6,FALSE)</f>
        <v>#N/A</v>
      </c>
      <c r="G102" s="145" t="e">
        <f>VLOOKUP(A102,'База данных спортсменов'!$A$2:$J$101,7,FALSE)</f>
        <v>#N/A</v>
      </c>
      <c r="H102" s="148" t="e">
        <f>VLOOKUP(A102,'База данных спортсменов'!$A$2:$J$101,8,FALSE)</f>
        <v>#N/A</v>
      </c>
      <c r="I102" s="149" t="e">
        <f>VLOOKUP(A102,'База данных спортсменов'!$A$2:$J$101,9,FALSE)</f>
        <v>#N/A</v>
      </c>
      <c r="J102" s="150" t="e">
        <f>VLOOKUP(A102,'База данных спортсменов'!$A$2:$J$101,10,FALSE)</f>
        <v>#N/A</v>
      </c>
      <c r="K102" s="3">
        <v>100</v>
      </c>
      <c r="M102" s="241"/>
      <c r="N102" s="243"/>
      <c r="O102" s="247"/>
      <c r="P102" s="233"/>
      <c r="Q102" s="237"/>
      <c r="R102" s="249"/>
      <c r="S102" s="233"/>
      <c r="T102" s="235"/>
      <c r="U102" s="237"/>
      <c r="V102" s="239"/>
      <c r="W102" s="255"/>
    </row>
    <row r="103" spans="1:23" ht="26.1" customHeight="1">
      <c r="M103" s="240">
        <v>51</v>
      </c>
      <c r="N103" s="242" t="str">
        <f>VLOOKUP(M103,'База данных спортсменов'!$A$2:$J$101,2,FALSE)</f>
        <v>Джемилева Дарина</v>
      </c>
      <c r="O103" s="246">
        <f>VLOOKUP(M103,'База данных спортсменов'!$A$2:$J$101,3,FALSE)</f>
        <v>38242</v>
      </c>
      <c r="P103" s="232" t="str">
        <f>VLOOKUP(M103,'База данных спортсменов'!$A$2:$J$101,4,FALSE)</f>
        <v>2ю</v>
      </c>
      <c r="Q103" s="236">
        <f>VLOOKUP(M103,'База данных спортсменов'!$A$2:$J$101,5,FALSE)</f>
        <v>43</v>
      </c>
      <c r="R103" s="248" t="str">
        <f>VLOOKUP(M103,'База данных спортсменов'!$A$2:$J$101,6,FALSE)</f>
        <v>Северск</v>
      </c>
      <c r="S103" s="232">
        <f>VLOOKUP(M103,'База данных спортсменов'!$A$2:$J$101,7,FALSE)</f>
        <v>0</v>
      </c>
      <c r="T103" s="234" t="str">
        <f>VLOOKUP(M103,'База данных спортсменов'!$A$2:$J$101,8,FALSE)</f>
        <v>Вышегородцев ДЕ Фокин АА</v>
      </c>
      <c r="U103" s="236" t="str">
        <f>VLOOKUP(M103,'База данных спортсменов'!$A$2:$J$101,9,FALSE)</f>
        <v>Д</v>
      </c>
      <c r="V103" s="238">
        <f>VLOOKUP(M103,'База данных спортсменов'!$A$2:$J$101,10,FALSE)</f>
        <v>0</v>
      </c>
      <c r="W103" s="254">
        <v>51</v>
      </c>
    </row>
    <row r="104" spans="1:23" ht="26.1" customHeight="1">
      <c r="M104" s="241"/>
      <c r="N104" s="243"/>
      <c r="O104" s="247"/>
      <c r="P104" s="233"/>
      <c r="Q104" s="237"/>
      <c r="R104" s="249"/>
      <c r="S104" s="233"/>
      <c r="T104" s="235"/>
      <c r="U104" s="237"/>
      <c r="V104" s="239"/>
      <c r="W104" s="255"/>
    </row>
    <row r="105" spans="1:23" ht="26.1" customHeight="1">
      <c r="M105" s="240">
        <v>52</v>
      </c>
      <c r="N105" s="242" t="str">
        <f>VLOOKUP(M105,'База данных спортсменов'!$A$2:$J$101,2,FALSE)</f>
        <v>Еремеева Лилия</v>
      </c>
      <c r="O105" s="246">
        <f>VLOOKUP(M105,'База данных спортсменов'!$A$2:$J$101,3,FALSE)</f>
        <v>38148</v>
      </c>
      <c r="P105" s="232" t="str">
        <f>VLOOKUP(M105,'База данных спортсменов'!$A$2:$J$101,4,FALSE)</f>
        <v>2ю</v>
      </c>
      <c r="Q105" s="236">
        <f>VLOOKUP(M105,'База данных спортсменов'!$A$2:$J$101,5,FALSE)</f>
        <v>43</v>
      </c>
      <c r="R105" s="248" t="str">
        <f>VLOOKUP(M105,'База данных спортсменов'!$A$2:$J$101,6,FALSE)</f>
        <v>Северск</v>
      </c>
      <c r="S105" s="232">
        <f>VLOOKUP(M105,'База данных спортсменов'!$A$2:$J$101,7,FALSE)</f>
        <v>0</v>
      </c>
      <c r="T105" s="234" t="str">
        <f>VLOOKUP(M105,'База данных спортсменов'!$A$2:$J$101,8,FALSE)</f>
        <v>Вышегородцев ДЕ Фокин АА</v>
      </c>
      <c r="U105" s="236" t="str">
        <f>VLOOKUP(M105,'База данных спортсменов'!$A$2:$J$101,9,FALSE)</f>
        <v>Д</v>
      </c>
      <c r="V105" s="238">
        <f>VLOOKUP(M105,'База данных спортсменов'!$A$2:$J$101,10,FALSE)</f>
        <v>0</v>
      </c>
      <c r="W105" s="254">
        <v>52</v>
      </c>
    </row>
    <row r="106" spans="1:23" ht="26.1" customHeight="1">
      <c r="M106" s="241"/>
      <c r="N106" s="243"/>
      <c r="O106" s="247"/>
      <c r="P106" s="233"/>
      <c r="Q106" s="237"/>
      <c r="R106" s="249"/>
      <c r="S106" s="233"/>
      <c r="T106" s="235"/>
      <c r="U106" s="237"/>
      <c r="V106" s="239"/>
      <c r="W106" s="255"/>
    </row>
    <row r="107" spans="1:23" ht="26.1" customHeight="1">
      <c r="M107" s="240">
        <v>53</v>
      </c>
      <c r="N107" s="242" t="str">
        <f>VLOOKUP(M107,'База данных спортсменов'!$A$2:$J$101,2,FALSE)</f>
        <v>Петухова Елизавета</v>
      </c>
      <c r="O107" s="246">
        <f>VLOOKUP(M107,'База данных спортсменов'!$A$2:$J$101,3,FALSE)</f>
        <v>38063</v>
      </c>
      <c r="P107" s="232" t="str">
        <f>VLOOKUP(M107,'База данных спортсменов'!$A$2:$J$101,4,FALSE)</f>
        <v>2ю</v>
      </c>
      <c r="Q107" s="236">
        <f>VLOOKUP(M107,'База данных спортсменов'!$A$2:$J$101,5,FALSE)</f>
        <v>47</v>
      </c>
      <c r="R107" s="248" t="str">
        <f>VLOOKUP(M107,'База данных спортсменов'!$A$2:$J$101,6,FALSE)</f>
        <v>Северск</v>
      </c>
      <c r="S107" s="232">
        <f>VLOOKUP(M107,'База данных спортсменов'!$A$2:$J$101,7,FALSE)</f>
        <v>0</v>
      </c>
      <c r="T107" s="234" t="str">
        <f>VLOOKUP(M107,'База данных спортсменов'!$A$2:$J$101,8,FALSE)</f>
        <v>Вышегородцев ДЕ Фокин АА</v>
      </c>
      <c r="U107" s="236" t="str">
        <f>VLOOKUP(M107,'База данных спортсменов'!$A$2:$J$101,9,FALSE)</f>
        <v>Д</v>
      </c>
      <c r="V107" s="238">
        <f>VLOOKUP(M107,'База данных спортсменов'!$A$2:$J$101,10,FALSE)</f>
        <v>0</v>
      </c>
      <c r="W107" s="254">
        <v>53</v>
      </c>
    </row>
    <row r="108" spans="1:23" ht="26.1" customHeight="1">
      <c r="M108" s="241"/>
      <c r="N108" s="243"/>
      <c r="O108" s="247"/>
      <c r="P108" s="233"/>
      <c r="Q108" s="237"/>
      <c r="R108" s="249"/>
      <c r="S108" s="233"/>
      <c r="T108" s="235"/>
      <c r="U108" s="237"/>
      <c r="V108" s="239"/>
      <c r="W108" s="255"/>
    </row>
    <row r="109" spans="1:23" ht="26.1" customHeight="1">
      <c r="M109" s="240">
        <v>54</v>
      </c>
      <c r="N109" s="242" t="str">
        <f>VLOOKUP(M109,'База данных спортсменов'!$A$2:$J$101,2,FALSE)</f>
        <v>Михеев Ростислав</v>
      </c>
      <c r="O109" s="246">
        <f>VLOOKUP(M109,'База данных спортсменов'!$A$2:$J$101,3,FALSE)</f>
        <v>38320</v>
      </c>
      <c r="P109" s="232" t="str">
        <f>VLOOKUP(M109,'База данных спортсменов'!$A$2:$J$101,4,FALSE)</f>
        <v>3ю</v>
      </c>
      <c r="Q109" s="236">
        <f>VLOOKUP(M109,'База данных спортсменов'!$A$2:$J$101,5,FALSE)</f>
        <v>38</v>
      </c>
      <c r="R109" s="248" t="str">
        <f>VLOOKUP(M109,'База данных спортсменов'!$A$2:$J$101,6,FALSE)</f>
        <v>Северск</v>
      </c>
      <c r="S109" s="232">
        <f>VLOOKUP(M109,'База данных спортсменов'!$A$2:$J$101,7,FALSE)</f>
        <v>0</v>
      </c>
      <c r="T109" s="234" t="str">
        <f>VLOOKUP(M109,'База данных спортсменов'!$A$2:$J$101,8,FALSE)</f>
        <v>Вышегородцев ДЕ Фокин АА</v>
      </c>
      <c r="U109" s="236" t="str">
        <f>VLOOKUP(M109,'База данных спортсменов'!$A$2:$J$101,9,FALSE)</f>
        <v>Ю</v>
      </c>
      <c r="V109" s="238">
        <f>VLOOKUP(M109,'База данных спортсменов'!$A$2:$J$101,10,FALSE)</f>
        <v>0</v>
      </c>
      <c r="W109" s="254">
        <v>54</v>
      </c>
    </row>
    <row r="110" spans="1:23" ht="26.1" customHeight="1">
      <c r="M110" s="241"/>
      <c r="N110" s="243"/>
      <c r="O110" s="247"/>
      <c r="P110" s="233"/>
      <c r="Q110" s="237"/>
      <c r="R110" s="249"/>
      <c r="S110" s="233"/>
      <c r="T110" s="235"/>
      <c r="U110" s="237"/>
      <c r="V110" s="239"/>
      <c r="W110" s="255"/>
    </row>
    <row r="111" spans="1:23" ht="26.1" customHeight="1">
      <c r="M111" s="240">
        <v>55</v>
      </c>
      <c r="N111" s="242" t="str">
        <f>VLOOKUP(M111,'База данных спортсменов'!$A$2:$J$101,2,FALSE)</f>
        <v xml:space="preserve">Алеев Артем </v>
      </c>
      <c r="O111" s="246">
        <f>VLOOKUP(M111,'База данных спортсменов'!$A$2:$J$101,3,FALSE)</f>
        <v>38558</v>
      </c>
      <c r="P111" s="232" t="str">
        <f>VLOOKUP(M111,'База данных спортсменов'!$A$2:$J$101,4,FALSE)</f>
        <v>2р</v>
      </c>
      <c r="Q111" s="236">
        <f>VLOOKUP(M111,'База данных спортсменов'!$A$2:$J$101,5,FALSE)</f>
        <v>46</v>
      </c>
      <c r="R111" s="248" t="str">
        <f>VLOOKUP(M111,'База данных спортсменов'!$A$2:$J$101,6,FALSE)</f>
        <v>Северск</v>
      </c>
      <c r="S111" s="232">
        <f>VLOOKUP(M111,'База данных спортсменов'!$A$2:$J$101,7,FALSE)</f>
        <v>0</v>
      </c>
      <c r="T111" s="234" t="str">
        <f>VLOOKUP(M111,'База данных спортсменов'!$A$2:$J$101,8,FALSE)</f>
        <v>Вышегородцев ДЕ Фокин АА</v>
      </c>
      <c r="U111" s="236" t="str">
        <f>VLOOKUP(M111,'База данных спортсменов'!$A$2:$J$101,9,FALSE)</f>
        <v>Ю</v>
      </c>
      <c r="V111" s="238">
        <f>VLOOKUP(M111,'База данных спортсменов'!$A$2:$J$101,10,FALSE)</f>
        <v>0</v>
      </c>
      <c r="W111" s="254">
        <v>55</v>
      </c>
    </row>
    <row r="112" spans="1:23" ht="26.1" customHeight="1">
      <c r="M112" s="241"/>
      <c r="N112" s="243"/>
      <c r="O112" s="247"/>
      <c r="P112" s="233"/>
      <c r="Q112" s="237"/>
      <c r="R112" s="249"/>
      <c r="S112" s="233"/>
      <c r="T112" s="235"/>
      <c r="U112" s="237"/>
      <c r="V112" s="239"/>
      <c r="W112" s="255"/>
    </row>
    <row r="113" spans="2:35" ht="26.1" customHeight="1">
      <c r="M113" s="240">
        <v>56</v>
      </c>
      <c r="N113" s="242" t="str">
        <f>VLOOKUP(M113,'База данных спортсменов'!$A$2:$J$101,2,FALSE)</f>
        <v>Анисимова Валерия Александровна</v>
      </c>
      <c r="O113" s="246">
        <f>VLOOKUP(M113,'База данных спортсменов'!$A$2:$J$101,3,FALSE)</f>
        <v>35924</v>
      </c>
      <c r="P113" s="232" t="str">
        <f>VLOOKUP(M113,'База данных спортсменов'!$A$2:$J$101,4,FALSE)</f>
        <v>МС</v>
      </c>
      <c r="Q113" s="236">
        <f>VLOOKUP(M113,'База данных спортсменов'!$A$2:$J$101,5,FALSE)</f>
        <v>65</v>
      </c>
      <c r="R113" s="248" t="str">
        <f>VLOOKUP(M113,'База данных спортсменов'!$A$2:$J$101,6,FALSE)</f>
        <v>Северск</v>
      </c>
      <c r="S113" s="232">
        <f>VLOOKUP(M113,'База данных спортсменов'!$A$2:$J$101,7,FALSE)</f>
        <v>0</v>
      </c>
      <c r="T113" s="234" t="str">
        <f>VLOOKUP(M113,'База данных спортсменов'!$A$2:$J$101,8,FALSE)</f>
        <v>Вахмистрова Н.А. Вышегородцев Д.Е.</v>
      </c>
      <c r="U113" s="236" t="str">
        <f>VLOOKUP(M113,'База данных спортсменов'!$A$2:$J$101,9,FALSE)</f>
        <v>Д</v>
      </c>
      <c r="V113" s="238">
        <f>VLOOKUP(M113,'База данных спортсменов'!$A$2:$J$101,10,FALSE)</f>
        <v>0</v>
      </c>
      <c r="W113" s="254">
        <v>56</v>
      </c>
    </row>
    <row r="114" spans="2:35" s="151" customFormat="1" ht="26.1" customHeight="1">
      <c r="B114" s="152"/>
      <c r="C114" s="10"/>
      <c r="D114" s="10"/>
      <c r="E114" s="153"/>
      <c r="F114" s="154"/>
      <c r="G114" s="10"/>
      <c r="H114" s="155"/>
      <c r="I114" s="155"/>
      <c r="J114" s="10"/>
      <c r="K114" s="20"/>
      <c r="L114" s="10"/>
      <c r="M114" s="241"/>
      <c r="N114" s="243"/>
      <c r="O114" s="247"/>
      <c r="P114" s="233"/>
      <c r="Q114" s="237"/>
      <c r="R114" s="249"/>
      <c r="S114" s="233"/>
      <c r="T114" s="235"/>
      <c r="U114" s="237"/>
      <c r="V114" s="239"/>
      <c r="W114" s="255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2:35" s="151" customFormat="1" ht="26.1" customHeight="1">
      <c r="B115" s="152"/>
      <c r="C115" s="10"/>
      <c r="D115" s="10"/>
      <c r="E115" s="153"/>
      <c r="F115" s="154"/>
      <c r="G115" s="10"/>
      <c r="H115" s="155"/>
      <c r="I115" s="155"/>
      <c r="J115" s="10"/>
      <c r="K115" s="20"/>
      <c r="L115" s="10"/>
      <c r="M115" s="240">
        <v>57</v>
      </c>
      <c r="N115" s="242" t="e">
        <f>VLOOKUP(M115,'База данных спортсменов'!$A$2:$J$101,2,FALSE)</f>
        <v>#N/A</v>
      </c>
      <c r="O115" s="246" t="e">
        <f>VLOOKUP(M115,'База данных спортсменов'!$A$2:$J$101,3,FALSE)</f>
        <v>#N/A</v>
      </c>
      <c r="P115" s="232" t="e">
        <f>VLOOKUP(M115,'База данных спортсменов'!$A$2:$J$101,4,FALSE)</f>
        <v>#N/A</v>
      </c>
      <c r="Q115" s="236" t="e">
        <f>VLOOKUP(M115,'База данных спортсменов'!$A$2:$J$101,5,FALSE)</f>
        <v>#N/A</v>
      </c>
      <c r="R115" s="248" t="e">
        <f>VLOOKUP(M115,'База данных спортсменов'!$A$2:$J$101,6,FALSE)</f>
        <v>#N/A</v>
      </c>
      <c r="S115" s="232" t="e">
        <f>VLOOKUP(M115,'База данных спортсменов'!$A$2:$J$101,7,FALSE)</f>
        <v>#N/A</v>
      </c>
      <c r="T115" s="234" t="e">
        <f>VLOOKUP(M115,'База данных спортсменов'!$A$2:$J$101,8,FALSE)</f>
        <v>#N/A</v>
      </c>
      <c r="U115" s="236" t="e">
        <f>VLOOKUP(M115,'База данных спортсменов'!$A$2:$J$101,9,FALSE)</f>
        <v>#N/A</v>
      </c>
      <c r="V115" s="238" t="e">
        <f>VLOOKUP(M115,'База данных спортсменов'!$A$2:$J$101,10,FALSE)</f>
        <v>#N/A</v>
      </c>
      <c r="W115" s="254">
        <v>57</v>
      </c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2:35" s="151" customFormat="1" ht="26.1" customHeight="1">
      <c r="B116" s="152"/>
      <c r="C116" s="10"/>
      <c r="D116" s="10"/>
      <c r="E116" s="153"/>
      <c r="F116" s="154"/>
      <c r="G116" s="10"/>
      <c r="H116" s="155"/>
      <c r="I116" s="155"/>
      <c r="J116" s="10"/>
      <c r="K116" s="20"/>
      <c r="L116" s="10"/>
      <c r="M116" s="241"/>
      <c r="N116" s="243"/>
      <c r="O116" s="247"/>
      <c r="P116" s="233"/>
      <c r="Q116" s="237"/>
      <c r="R116" s="249"/>
      <c r="S116" s="233"/>
      <c r="T116" s="235"/>
      <c r="U116" s="237"/>
      <c r="V116" s="239"/>
      <c r="W116" s="255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2:35" s="151" customFormat="1" ht="26.1" customHeight="1">
      <c r="B117" s="152"/>
      <c r="C117" s="10"/>
      <c r="D117" s="10"/>
      <c r="E117" s="153"/>
      <c r="F117" s="154"/>
      <c r="G117" s="10"/>
      <c r="H117" s="155"/>
      <c r="I117" s="155"/>
      <c r="J117" s="10"/>
      <c r="K117" s="20"/>
      <c r="L117" s="10"/>
      <c r="M117" s="240">
        <v>58</v>
      </c>
      <c r="N117" s="242" t="e">
        <f>VLOOKUP(M117,'База данных спортсменов'!$A$2:$J$101,2,FALSE)</f>
        <v>#N/A</v>
      </c>
      <c r="O117" s="246" t="e">
        <f>VLOOKUP(M117,'База данных спортсменов'!$A$2:$J$101,3,FALSE)</f>
        <v>#N/A</v>
      </c>
      <c r="P117" s="232" t="e">
        <f>VLOOKUP(M117,'База данных спортсменов'!$A$2:$J$101,4,FALSE)</f>
        <v>#N/A</v>
      </c>
      <c r="Q117" s="236" t="e">
        <f>VLOOKUP(M117,'База данных спортсменов'!$A$2:$J$101,5,FALSE)</f>
        <v>#N/A</v>
      </c>
      <c r="R117" s="248" t="e">
        <f>VLOOKUP(M117,'База данных спортсменов'!$A$2:$J$101,6,FALSE)</f>
        <v>#N/A</v>
      </c>
      <c r="S117" s="232" t="e">
        <f>VLOOKUP(M117,'База данных спортсменов'!$A$2:$J$101,7,FALSE)</f>
        <v>#N/A</v>
      </c>
      <c r="T117" s="234" t="e">
        <f>VLOOKUP(M117,'База данных спортсменов'!$A$2:$J$101,8,FALSE)</f>
        <v>#N/A</v>
      </c>
      <c r="U117" s="236" t="e">
        <f>VLOOKUP(M117,'База данных спортсменов'!$A$2:$J$101,9,FALSE)</f>
        <v>#N/A</v>
      </c>
      <c r="V117" s="238" t="e">
        <f>VLOOKUP(M117,'База данных спортсменов'!$A$2:$J$101,10,FALSE)</f>
        <v>#N/A</v>
      </c>
      <c r="W117" s="254">
        <v>58</v>
      </c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2:35" s="151" customFormat="1" ht="26.1" customHeight="1">
      <c r="B118" s="152"/>
      <c r="C118" s="10"/>
      <c r="D118" s="10"/>
      <c r="E118" s="153"/>
      <c r="F118" s="154"/>
      <c r="G118" s="10"/>
      <c r="H118" s="155"/>
      <c r="I118" s="155"/>
      <c r="J118" s="10"/>
      <c r="K118" s="20"/>
      <c r="L118" s="10"/>
      <c r="M118" s="241"/>
      <c r="N118" s="243"/>
      <c r="O118" s="247"/>
      <c r="P118" s="233"/>
      <c r="Q118" s="237"/>
      <c r="R118" s="249"/>
      <c r="S118" s="233"/>
      <c r="T118" s="235"/>
      <c r="U118" s="237"/>
      <c r="V118" s="239"/>
      <c r="W118" s="255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2:35" s="151" customFormat="1" ht="26.1" customHeight="1">
      <c r="B119" s="152"/>
      <c r="C119" s="10"/>
      <c r="D119" s="10"/>
      <c r="E119" s="153"/>
      <c r="F119" s="154"/>
      <c r="G119" s="10"/>
      <c r="H119" s="155"/>
      <c r="I119" s="155"/>
      <c r="J119" s="10"/>
      <c r="K119" s="20"/>
      <c r="L119" s="10"/>
      <c r="M119" s="240">
        <v>59</v>
      </c>
      <c r="N119" s="242" t="e">
        <f>VLOOKUP(M119,'База данных спортсменов'!$A$2:$J$101,2,FALSE)</f>
        <v>#N/A</v>
      </c>
      <c r="O119" s="246" t="e">
        <f>VLOOKUP(M119,'База данных спортсменов'!$A$2:$J$101,3,FALSE)</f>
        <v>#N/A</v>
      </c>
      <c r="P119" s="232" t="e">
        <f>VLOOKUP(M119,'База данных спортсменов'!$A$2:$J$101,4,FALSE)</f>
        <v>#N/A</v>
      </c>
      <c r="Q119" s="236" t="e">
        <f>VLOOKUP(M119,'База данных спортсменов'!$A$2:$J$101,5,FALSE)</f>
        <v>#N/A</v>
      </c>
      <c r="R119" s="248" t="e">
        <f>VLOOKUP(M119,'База данных спортсменов'!$A$2:$J$101,6,FALSE)</f>
        <v>#N/A</v>
      </c>
      <c r="S119" s="232" t="e">
        <f>VLOOKUP(M119,'База данных спортсменов'!$A$2:$J$101,7,FALSE)</f>
        <v>#N/A</v>
      </c>
      <c r="T119" s="234" t="e">
        <f>VLOOKUP(M119,'База данных спортсменов'!$A$2:$J$101,8,FALSE)</f>
        <v>#N/A</v>
      </c>
      <c r="U119" s="236" t="e">
        <f>VLOOKUP(M119,'База данных спортсменов'!$A$2:$J$101,9,FALSE)</f>
        <v>#N/A</v>
      </c>
      <c r="V119" s="238" t="e">
        <f>VLOOKUP(M119,'База данных спортсменов'!$A$2:$J$101,10,FALSE)</f>
        <v>#N/A</v>
      </c>
      <c r="W119" s="254">
        <v>59</v>
      </c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2:35" s="151" customFormat="1" ht="26.1" customHeight="1">
      <c r="B120" s="152"/>
      <c r="C120" s="10"/>
      <c r="D120" s="10"/>
      <c r="E120" s="153"/>
      <c r="F120" s="154"/>
      <c r="G120" s="10"/>
      <c r="H120" s="155"/>
      <c r="I120" s="155"/>
      <c r="J120" s="10"/>
      <c r="K120" s="20"/>
      <c r="L120" s="10"/>
      <c r="M120" s="241"/>
      <c r="N120" s="243"/>
      <c r="O120" s="247"/>
      <c r="P120" s="233"/>
      <c r="Q120" s="237"/>
      <c r="R120" s="249"/>
      <c r="S120" s="233"/>
      <c r="T120" s="235"/>
      <c r="U120" s="237"/>
      <c r="V120" s="239"/>
      <c r="W120" s="255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2:35" s="151" customFormat="1" ht="26.1" customHeight="1">
      <c r="B121" s="152"/>
      <c r="C121" s="10"/>
      <c r="D121" s="10"/>
      <c r="E121" s="153"/>
      <c r="F121" s="154"/>
      <c r="G121" s="10"/>
      <c r="H121" s="155"/>
      <c r="I121" s="155"/>
      <c r="J121" s="10"/>
      <c r="K121" s="20"/>
      <c r="L121" s="10"/>
      <c r="M121" s="240">
        <v>60</v>
      </c>
      <c r="N121" s="242" t="e">
        <f>VLOOKUP(M121,'База данных спортсменов'!$A$2:$J$101,2,FALSE)</f>
        <v>#N/A</v>
      </c>
      <c r="O121" s="246" t="e">
        <f>VLOOKUP(M121,'База данных спортсменов'!$A$2:$J$101,3,FALSE)</f>
        <v>#N/A</v>
      </c>
      <c r="P121" s="232" t="e">
        <f>VLOOKUP(M121,'База данных спортсменов'!$A$2:$J$101,4,FALSE)</f>
        <v>#N/A</v>
      </c>
      <c r="Q121" s="236" t="e">
        <f>VLOOKUP(M121,'База данных спортсменов'!$A$2:$J$101,5,FALSE)</f>
        <v>#N/A</v>
      </c>
      <c r="R121" s="248" t="e">
        <f>VLOOKUP(M121,'База данных спортсменов'!$A$2:$J$101,6,FALSE)</f>
        <v>#N/A</v>
      </c>
      <c r="S121" s="232" t="e">
        <f>VLOOKUP(M121,'База данных спортсменов'!$A$2:$J$101,7,FALSE)</f>
        <v>#N/A</v>
      </c>
      <c r="T121" s="234" t="e">
        <f>VLOOKUP(M121,'База данных спортсменов'!$A$2:$J$101,8,FALSE)</f>
        <v>#N/A</v>
      </c>
      <c r="U121" s="236" t="e">
        <f>VLOOKUP(M121,'База данных спортсменов'!$A$2:$J$101,9,FALSE)</f>
        <v>#N/A</v>
      </c>
      <c r="V121" s="238" t="e">
        <f>VLOOKUP(M121,'База данных спортсменов'!$A$2:$J$101,10,FALSE)</f>
        <v>#N/A</v>
      </c>
      <c r="W121" s="254">
        <v>60</v>
      </c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2:35" s="151" customFormat="1" ht="26.1" customHeight="1">
      <c r="B122" s="152"/>
      <c r="C122" s="10"/>
      <c r="D122" s="10"/>
      <c r="E122" s="153"/>
      <c r="F122" s="154"/>
      <c r="G122" s="10"/>
      <c r="H122" s="155"/>
      <c r="I122" s="155"/>
      <c r="J122" s="10"/>
      <c r="K122" s="20"/>
      <c r="L122" s="10"/>
      <c r="M122" s="241"/>
      <c r="N122" s="243"/>
      <c r="O122" s="247"/>
      <c r="P122" s="233"/>
      <c r="Q122" s="237"/>
      <c r="R122" s="249"/>
      <c r="S122" s="233"/>
      <c r="T122" s="235"/>
      <c r="U122" s="237"/>
      <c r="V122" s="239"/>
      <c r="W122" s="255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2:35" s="151" customFormat="1" ht="26.1" customHeight="1">
      <c r="B123" s="152"/>
      <c r="C123" s="10"/>
      <c r="D123" s="10"/>
      <c r="E123" s="153"/>
      <c r="F123" s="154"/>
      <c r="G123" s="10"/>
      <c r="H123" s="155"/>
      <c r="I123" s="155"/>
      <c r="J123" s="10"/>
      <c r="K123" s="20"/>
      <c r="L123" s="10"/>
      <c r="M123" s="240">
        <v>61</v>
      </c>
      <c r="N123" s="242" t="e">
        <f>VLOOKUP(M123,'База данных спортсменов'!$A$2:$J$101,2,FALSE)</f>
        <v>#N/A</v>
      </c>
      <c r="O123" s="246" t="e">
        <f>VLOOKUP(M123,'База данных спортсменов'!$A$2:$J$101,3,FALSE)</f>
        <v>#N/A</v>
      </c>
      <c r="P123" s="232" t="e">
        <f>VLOOKUP(M123,'База данных спортсменов'!$A$2:$J$101,4,FALSE)</f>
        <v>#N/A</v>
      </c>
      <c r="Q123" s="236" t="e">
        <f>VLOOKUP(M123,'База данных спортсменов'!$A$2:$J$101,5,FALSE)</f>
        <v>#N/A</v>
      </c>
      <c r="R123" s="248" t="e">
        <f>VLOOKUP(M123,'База данных спортсменов'!$A$2:$J$101,6,FALSE)</f>
        <v>#N/A</v>
      </c>
      <c r="S123" s="232" t="e">
        <f>VLOOKUP(M123,'База данных спортсменов'!$A$2:$J$101,7,FALSE)</f>
        <v>#N/A</v>
      </c>
      <c r="T123" s="234" t="e">
        <f>VLOOKUP(M123,'База данных спортсменов'!$A$2:$J$101,8,FALSE)</f>
        <v>#N/A</v>
      </c>
      <c r="U123" s="236" t="e">
        <f>VLOOKUP(M123,'База данных спортсменов'!$A$2:$J$101,9,FALSE)</f>
        <v>#N/A</v>
      </c>
      <c r="V123" s="238" t="e">
        <f>VLOOKUP(M123,'База данных спортсменов'!$A$2:$J$101,10,FALSE)</f>
        <v>#N/A</v>
      </c>
      <c r="W123" s="254">
        <v>61</v>
      </c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2:35" s="151" customFormat="1" ht="26.1" customHeight="1">
      <c r="B124" s="152"/>
      <c r="C124" s="10"/>
      <c r="D124" s="10"/>
      <c r="E124" s="153"/>
      <c r="F124" s="154"/>
      <c r="G124" s="10"/>
      <c r="H124" s="155"/>
      <c r="I124" s="155"/>
      <c r="J124" s="10"/>
      <c r="K124" s="20"/>
      <c r="L124" s="10"/>
      <c r="M124" s="241"/>
      <c r="N124" s="243"/>
      <c r="O124" s="247"/>
      <c r="P124" s="233"/>
      <c r="Q124" s="237"/>
      <c r="R124" s="249"/>
      <c r="S124" s="233"/>
      <c r="T124" s="235"/>
      <c r="U124" s="237"/>
      <c r="V124" s="239"/>
      <c r="W124" s="255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2:35" s="151" customFormat="1" ht="26.1" customHeight="1">
      <c r="B125" s="152"/>
      <c r="C125" s="10"/>
      <c r="D125" s="10"/>
      <c r="E125" s="153"/>
      <c r="F125" s="154"/>
      <c r="G125" s="10"/>
      <c r="H125" s="155"/>
      <c r="I125" s="155"/>
      <c r="J125" s="10"/>
      <c r="K125" s="20"/>
      <c r="L125" s="10"/>
      <c r="M125" s="240">
        <v>62</v>
      </c>
      <c r="N125" s="242" t="e">
        <f>VLOOKUP(M125,'База данных спортсменов'!$A$2:$J$101,2,FALSE)</f>
        <v>#N/A</v>
      </c>
      <c r="O125" s="246" t="e">
        <f>VLOOKUP(M125,'База данных спортсменов'!$A$2:$J$101,3,FALSE)</f>
        <v>#N/A</v>
      </c>
      <c r="P125" s="232" t="e">
        <f>VLOOKUP(M125,'База данных спортсменов'!$A$2:$J$101,4,FALSE)</f>
        <v>#N/A</v>
      </c>
      <c r="Q125" s="236" t="e">
        <f>VLOOKUP(M125,'База данных спортсменов'!$A$2:$J$101,5,FALSE)</f>
        <v>#N/A</v>
      </c>
      <c r="R125" s="248" t="e">
        <f>VLOOKUP(M125,'База данных спортсменов'!$A$2:$J$101,6,FALSE)</f>
        <v>#N/A</v>
      </c>
      <c r="S125" s="232" t="e">
        <f>VLOOKUP(M125,'База данных спортсменов'!$A$2:$J$101,7,FALSE)</f>
        <v>#N/A</v>
      </c>
      <c r="T125" s="234" t="e">
        <f>VLOOKUP(M125,'База данных спортсменов'!$A$2:$J$101,8,FALSE)</f>
        <v>#N/A</v>
      </c>
      <c r="U125" s="236" t="e">
        <f>VLOOKUP(M125,'База данных спортсменов'!$A$2:$J$101,9,FALSE)</f>
        <v>#N/A</v>
      </c>
      <c r="V125" s="238" t="e">
        <f>VLOOKUP(M125,'База данных спортсменов'!$A$2:$J$101,10,FALSE)</f>
        <v>#N/A</v>
      </c>
      <c r="W125" s="254">
        <v>62</v>
      </c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2:35" s="151" customFormat="1" ht="26.1" customHeight="1">
      <c r="B126" s="152"/>
      <c r="C126" s="10"/>
      <c r="D126" s="10"/>
      <c r="E126" s="153"/>
      <c r="F126" s="154"/>
      <c r="G126" s="10"/>
      <c r="H126" s="155"/>
      <c r="I126" s="155"/>
      <c r="J126" s="10"/>
      <c r="K126" s="20"/>
      <c r="L126" s="10"/>
      <c r="M126" s="241"/>
      <c r="N126" s="243"/>
      <c r="O126" s="247"/>
      <c r="P126" s="233"/>
      <c r="Q126" s="237"/>
      <c r="R126" s="249"/>
      <c r="S126" s="233"/>
      <c r="T126" s="235"/>
      <c r="U126" s="237"/>
      <c r="V126" s="239"/>
      <c r="W126" s="255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2:35" s="151" customFormat="1" ht="26.1" customHeight="1">
      <c r="B127" s="152"/>
      <c r="C127" s="10"/>
      <c r="D127" s="10"/>
      <c r="E127" s="153"/>
      <c r="F127" s="154"/>
      <c r="G127" s="10"/>
      <c r="H127" s="155"/>
      <c r="I127" s="155"/>
      <c r="J127" s="10"/>
      <c r="K127" s="20"/>
      <c r="L127" s="10"/>
      <c r="M127" s="240">
        <v>63</v>
      </c>
      <c r="N127" s="242" t="e">
        <f>VLOOKUP(M127,'База данных спортсменов'!$A$2:$J$101,2,FALSE)</f>
        <v>#N/A</v>
      </c>
      <c r="O127" s="246" t="e">
        <f>VLOOKUP(M127,'База данных спортсменов'!$A$2:$J$101,3,FALSE)</f>
        <v>#N/A</v>
      </c>
      <c r="P127" s="232" t="e">
        <f>VLOOKUP(M127,'База данных спортсменов'!$A$2:$J$101,4,FALSE)</f>
        <v>#N/A</v>
      </c>
      <c r="Q127" s="236" t="e">
        <f>VLOOKUP(M127,'База данных спортсменов'!$A$2:$J$101,5,FALSE)</f>
        <v>#N/A</v>
      </c>
      <c r="R127" s="248" t="e">
        <f>VLOOKUP(M127,'База данных спортсменов'!$A$2:$J$101,6,FALSE)</f>
        <v>#N/A</v>
      </c>
      <c r="S127" s="232" t="e">
        <f>VLOOKUP(M127,'База данных спортсменов'!$A$2:$J$101,7,FALSE)</f>
        <v>#N/A</v>
      </c>
      <c r="T127" s="234" t="e">
        <f>VLOOKUP(M127,'База данных спортсменов'!$A$2:$J$101,8,FALSE)</f>
        <v>#N/A</v>
      </c>
      <c r="U127" s="236" t="e">
        <f>VLOOKUP(M127,'База данных спортсменов'!$A$2:$J$101,9,FALSE)</f>
        <v>#N/A</v>
      </c>
      <c r="V127" s="238" t="e">
        <f>VLOOKUP(M127,'База данных спортсменов'!$A$2:$J$101,10,FALSE)</f>
        <v>#N/A</v>
      </c>
      <c r="W127" s="254">
        <v>63</v>
      </c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2:35" s="151" customFormat="1" ht="26.1" customHeight="1">
      <c r="B128" s="152"/>
      <c r="C128" s="10"/>
      <c r="D128" s="10"/>
      <c r="E128" s="153"/>
      <c r="F128" s="154"/>
      <c r="G128" s="10"/>
      <c r="H128" s="155"/>
      <c r="I128" s="155"/>
      <c r="J128" s="10"/>
      <c r="K128" s="20"/>
      <c r="L128" s="10"/>
      <c r="M128" s="241"/>
      <c r="N128" s="243"/>
      <c r="O128" s="247"/>
      <c r="P128" s="233"/>
      <c r="Q128" s="237"/>
      <c r="R128" s="249"/>
      <c r="S128" s="233"/>
      <c r="T128" s="235"/>
      <c r="U128" s="237"/>
      <c r="V128" s="239"/>
      <c r="W128" s="255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2:35" s="151" customFormat="1" ht="26.1" customHeight="1">
      <c r="B129" s="152"/>
      <c r="C129" s="10"/>
      <c r="D129" s="10"/>
      <c r="E129" s="153"/>
      <c r="F129" s="154"/>
      <c r="G129" s="10"/>
      <c r="H129" s="155"/>
      <c r="I129" s="155"/>
      <c r="J129" s="10"/>
      <c r="K129" s="20"/>
      <c r="L129" s="10"/>
      <c r="M129" s="240">
        <v>64</v>
      </c>
      <c r="N129" s="242" t="e">
        <f>VLOOKUP(M129,'База данных спортсменов'!$A$2:$J$101,2,FALSE)</f>
        <v>#N/A</v>
      </c>
      <c r="O129" s="246" t="e">
        <f>VLOOKUP(M129,'База данных спортсменов'!$A$2:$J$101,3,FALSE)</f>
        <v>#N/A</v>
      </c>
      <c r="P129" s="232" t="e">
        <f>VLOOKUP(M129,'База данных спортсменов'!$A$2:$J$101,4,FALSE)</f>
        <v>#N/A</v>
      </c>
      <c r="Q129" s="236" t="e">
        <f>VLOOKUP(M129,'База данных спортсменов'!$A$2:$J$101,5,FALSE)</f>
        <v>#N/A</v>
      </c>
      <c r="R129" s="248" t="e">
        <f>VLOOKUP(M129,'База данных спортсменов'!$A$2:$J$101,6,FALSE)</f>
        <v>#N/A</v>
      </c>
      <c r="S129" s="232" t="e">
        <f>VLOOKUP(M129,'База данных спортсменов'!$A$2:$J$101,7,FALSE)</f>
        <v>#N/A</v>
      </c>
      <c r="T129" s="234" t="e">
        <f>VLOOKUP(M129,'База данных спортсменов'!$A$2:$J$101,8,FALSE)</f>
        <v>#N/A</v>
      </c>
      <c r="U129" s="236" t="e">
        <f>VLOOKUP(M129,'База данных спортсменов'!$A$2:$J$101,9,FALSE)</f>
        <v>#N/A</v>
      </c>
      <c r="V129" s="238" t="e">
        <f>VLOOKUP(M129,'База данных спортсменов'!$A$2:$J$101,10,FALSE)</f>
        <v>#N/A</v>
      </c>
      <c r="W129" s="254">
        <v>64</v>
      </c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2:35" s="151" customFormat="1" ht="26.1" customHeight="1">
      <c r="B130" s="152"/>
      <c r="C130" s="10"/>
      <c r="D130" s="10"/>
      <c r="E130" s="153"/>
      <c r="F130" s="154"/>
      <c r="G130" s="10"/>
      <c r="H130" s="155"/>
      <c r="I130" s="155"/>
      <c r="J130" s="10"/>
      <c r="K130" s="20"/>
      <c r="L130" s="10"/>
      <c r="M130" s="241"/>
      <c r="N130" s="243"/>
      <c r="O130" s="247"/>
      <c r="P130" s="233"/>
      <c r="Q130" s="237"/>
      <c r="R130" s="249"/>
      <c r="S130" s="233"/>
      <c r="T130" s="235"/>
      <c r="U130" s="237"/>
      <c r="V130" s="239"/>
      <c r="W130" s="255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2:35" s="151" customFormat="1" ht="26.1" customHeight="1">
      <c r="B131" s="152"/>
      <c r="C131" s="10"/>
      <c r="D131" s="10"/>
      <c r="E131" s="153"/>
      <c r="F131" s="154"/>
      <c r="G131" s="10"/>
      <c r="H131" s="155"/>
      <c r="I131" s="155"/>
      <c r="J131" s="10"/>
      <c r="K131" s="20"/>
      <c r="L131" s="10"/>
      <c r="M131" s="240">
        <v>65</v>
      </c>
      <c r="N131" s="242" t="e">
        <f>VLOOKUP(M131,'База данных спортсменов'!$A$2:$J$101,2,FALSE)</f>
        <v>#N/A</v>
      </c>
      <c r="O131" s="246" t="e">
        <f>VLOOKUP(M131,'База данных спортсменов'!$A$2:$J$101,3,FALSE)</f>
        <v>#N/A</v>
      </c>
      <c r="P131" s="232" t="e">
        <f>VLOOKUP(M131,'База данных спортсменов'!$A$2:$J$101,4,FALSE)</f>
        <v>#N/A</v>
      </c>
      <c r="Q131" s="236" t="e">
        <f>VLOOKUP(M131,'База данных спортсменов'!$A$2:$J$101,5,FALSE)</f>
        <v>#N/A</v>
      </c>
      <c r="R131" s="248" t="e">
        <f>VLOOKUP(M131,'База данных спортсменов'!$A$2:$J$101,6,FALSE)</f>
        <v>#N/A</v>
      </c>
      <c r="S131" s="232" t="e">
        <f>VLOOKUP(M131,'База данных спортсменов'!$A$2:$J$101,7,FALSE)</f>
        <v>#N/A</v>
      </c>
      <c r="T131" s="234" t="e">
        <f>VLOOKUP(M131,'База данных спортсменов'!$A$2:$J$101,8,FALSE)</f>
        <v>#N/A</v>
      </c>
      <c r="U131" s="236" t="e">
        <f>VLOOKUP(M131,'База данных спортсменов'!$A$2:$J$101,9,FALSE)</f>
        <v>#N/A</v>
      </c>
      <c r="V131" s="238" t="e">
        <f>VLOOKUP(M131,'База данных спортсменов'!$A$2:$J$101,10,FALSE)</f>
        <v>#N/A</v>
      </c>
      <c r="W131" s="254">
        <v>65</v>
      </c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2:35" s="151" customFormat="1" ht="26.1" customHeight="1">
      <c r="B132" s="152"/>
      <c r="C132" s="10"/>
      <c r="D132" s="10"/>
      <c r="E132" s="153"/>
      <c r="F132" s="154"/>
      <c r="G132" s="10"/>
      <c r="H132" s="155"/>
      <c r="I132" s="155"/>
      <c r="J132" s="10"/>
      <c r="K132" s="20"/>
      <c r="L132" s="10"/>
      <c r="M132" s="241"/>
      <c r="N132" s="243"/>
      <c r="O132" s="247"/>
      <c r="P132" s="233"/>
      <c r="Q132" s="237"/>
      <c r="R132" s="249"/>
      <c r="S132" s="233"/>
      <c r="T132" s="235"/>
      <c r="U132" s="237"/>
      <c r="V132" s="239"/>
      <c r="W132" s="255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2:35" s="151" customFormat="1" ht="26.1" customHeight="1">
      <c r="B133" s="152"/>
      <c r="C133" s="10"/>
      <c r="D133" s="10"/>
      <c r="E133" s="153"/>
      <c r="F133" s="154"/>
      <c r="G133" s="10"/>
      <c r="H133" s="155"/>
      <c r="I133" s="155"/>
      <c r="J133" s="10"/>
      <c r="K133" s="20"/>
      <c r="L133" s="10"/>
      <c r="M133" s="240">
        <v>66</v>
      </c>
      <c r="N133" s="242" t="e">
        <f>VLOOKUP(M133,'База данных спортсменов'!$A$2:$J$101,2,FALSE)</f>
        <v>#N/A</v>
      </c>
      <c r="O133" s="246" t="e">
        <f>VLOOKUP(M133,'База данных спортсменов'!$A$2:$J$101,3,FALSE)</f>
        <v>#N/A</v>
      </c>
      <c r="P133" s="232" t="e">
        <f>VLOOKUP(M133,'База данных спортсменов'!$A$2:$J$101,4,FALSE)</f>
        <v>#N/A</v>
      </c>
      <c r="Q133" s="236" t="e">
        <f>VLOOKUP(M133,'База данных спортсменов'!$A$2:$J$101,5,FALSE)</f>
        <v>#N/A</v>
      </c>
      <c r="R133" s="248" t="e">
        <f>VLOOKUP(M133,'База данных спортсменов'!$A$2:$J$101,6,FALSE)</f>
        <v>#N/A</v>
      </c>
      <c r="S133" s="232" t="e">
        <f>VLOOKUP(M133,'База данных спортсменов'!$A$2:$J$101,7,FALSE)</f>
        <v>#N/A</v>
      </c>
      <c r="T133" s="234" t="e">
        <f>VLOOKUP(M133,'База данных спортсменов'!$A$2:$J$101,8,FALSE)</f>
        <v>#N/A</v>
      </c>
      <c r="U133" s="236" t="e">
        <f>VLOOKUP(M133,'База данных спортсменов'!$A$2:$J$101,9,FALSE)</f>
        <v>#N/A</v>
      </c>
      <c r="V133" s="238" t="e">
        <f>VLOOKUP(M133,'База данных спортсменов'!$A$2:$J$101,10,FALSE)</f>
        <v>#N/A</v>
      </c>
      <c r="W133" s="254">
        <v>66</v>
      </c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2:35" s="151" customFormat="1" ht="26.1" customHeight="1">
      <c r="B134" s="152"/>
      <c r="C134" s="10"/>
      <c r="D134" s="10"/>
      <c r="E134" s="153"/>
      <c r="F134" s="154"/>
      <c r="G134" s="10"/>
      <c r="H134" s="155"/>
      <c r="I134" s="155"/>
      <c r="J134" s="10"/>
      <c r="K134" s="20"/>
      <c r="L134" s="10"/>
      <c r="M134" s="241"/>
      <c r="N134" s="243"/>
      <c r="O134" s="247"/>
      <c r="P134" s="233"/>
      <c r="Q134" s="237"/>
      <c r="R134" s="249"/>
      <c r="S134" s="233"/>
      <c r="T134" s="235"/>
      <c r="U134" s="237"/>
      <c r="V134" s="239"/>
      <c r="W134" s="255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2:35" s="151" customFormat="1" ht="26.1" customHeight="1">
      <c r="B135" s="152"/>
      <c r="C135" s="10"/>
      <c r="D135" s="10"/>
      <c r="E135" s="153"/>
      <c r="F135" s="154"/>
      <c r="G135" s="10"/>
      <c r="H135" s="155"/>
      <c r="I135" s="155"/>
      <c r="J135" s="10"/>
      <c r="K135" s="20"/>
      <c r="L135" s="10"/>
      <c r="M135" s="240">
        <v>67</v>
      </c>
      <c r="N135" s="242" t="e">
        <f>VLOOKUP(M135,'База данных спортсменов'!$A$2:$J$101,2,FALSE)</f>
        <v>#N/A</v>
      </c>
      <c r="O135" s="246" t="e">
        <f>VLOOKUP(M135,'База данных спортсменов'!$A$2:$J$101,3,FALSE)</f>
        <v>#N/A</v>
      </c>
      <c r="P135" s="232" t="e">
        <f>VLOOKUP(M135,'База данных спортсменов'!$A$2:$J$101,4,FALSE)</f>
        <v>#N/A</v>
      </c>
      <c r="Q135" s="236" t="e">
        <f>VLOOKUP(M135,'База данных спортсменов'!$A$2:$J$101,5,FALSE)</f>
        <v>#N/A</v>
      </c>
      <c r="R135" s="248" t="e">
        <f>VLOOKUP(M135,'База данных спортсменов'!$A$2:$J$101,6,FALSE)</f>
        <v>#N/A</v>
      </c>
      <c r="S135" s="232" t="e">
        <f>VLOOKUP(M135,'База данных спортсменов'!$A$2:$J$101,7,FALSE)</f>
        <v>#N/A</v>
      </c>
      <c r="T135" s="234" t="e">
        <f>VLOOKUP(M135,'База данных спортсменов'!$A$2:$J$101,8,FALSE)</f>
        <v>#N/A</v>
      </c>
      <c r="U135" s="236" t="e">
        <f>VLOOKUP(M135,'База данных спортсменов'!$A$2:$J$101,9,FALSE)</f>
        <v>#N/A</v>
      </c>
      <c r="V135" s="238" t="e">
        <f>VLOOKUP(M135,'База данных спортсменов'!$A$2:$J$101,10,FALSE)</f>
        <v>#N/A</v>
      </c>
      <c r="W135" s="254">
        <v>67</v>
      </c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2:35" s="151" customFormat="1" ht="26.1" customHeight="1">
      <c r="B136" s="152"/>
      <c r="C136" s="10"/>
      <c r="D136" s="10"/>
      <c r="E136" s="153"/>
      <c r="F136" s="154"/>
      <c r="G136" s="10"/>
      <c r="H136" s="155"/>
      <c r="I136" s="155"/>
      <c r="J136" s="10"/>
      <c r="K136" s="20"/>
      <c r="L136" s="10"/>
      <c r="M136" s="241"/>
      <c r="N136" s="243"/>
      <c r="O136" s="247"/>
      <c r="P136" s="233"/>
      <c r="Q136" s="237"/>
      <c r="R136" s="249"/>
      <c r="S136" s="233"/>
      <c r="T136" s="235"/>
      <c r="U136" s="237"/>
      <c r="V136" s="239"/>
      <c r="W136" s="255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2:35" s="151" customFormat="1" ht="26.1" customHeight="1">
      <c r="B137" s="152"/>
      <c r="C137" s="10"/>
      <c r="D137" s="10"/>
      <c r="E137" s="153"/>
      <c r="F137" s="154"/>
      <c r="G137" s="10"/>
      <c r="H137" s="155"/>
      <c r="I137" s="155"/>
      <c r="J137" s="10"/>
      <c r="K137" s="20"/>
      <c r="L137" s="10"/>
      <c r="M137" s="240">
        <v>68</v>
      </c>
      <c r="N137" s="242" t="e">
        <f>VLOOKUP(M137,'База данных спортсменов'!$A$2:$J$101,2,FALSE)</f>
        <v>#N/A</v>
      </c>
      <c r="O137" s="246" t="e">
        <f>VLOOKUP(M137,'База данных спортсменов'!$A$2:$J$101,3,FALSE)</f>
        <v>#N/A</v>
      </c>
      <c r="P137" s="232" t="e">
        <f>VLOOKUP(M137,'База данных спортсменов'!$A$2:$J$101,4,FALSE)</f>
        <v>#N/A</v>
      </c>
      <c r="Q137" s="236" t="e">
        <f>VLOOKUP(M137,'База данных спортсменов'!$A$2:$J$101,5,FALSE)</f>
        <v>#N/A</v>
      </c>
      <c r="R137" s="248" t="e">
        <f>VLOOKUP(M137,'База данных спортсменов'!$A$2:$J$101,6,FALSE)</f>
        <v>#N/A</v>
      </c>
      <c r="S137" s="232" t="e">
        <f>VLOOKUP(M137,'База данных спортсменов'!$A$2:$J$101,7,FALSE)</f>
        <v>#N/A</v>
      </c>
      <c r="T137" s="234" t="e">
        <f>VLOOKUP(M137,'База данных спортсменов'!$A$2:$J$101,8,FALSE)</f>
        <v>#N/A</v>
      </c>
      <c r="U137" s="236" t="e">
        <f>VLOOKUP(M137,'База данных спортсменов'!$A$2:$J$101,9,FALSE)</f>
        <v>#N/A</v>
      </c>
      <c r="V137" s="238" t="e">
        <f>VLOOKUP(M137,'База данных спортсменов'!$A$2:$J$101,10,FALSE)</f>
        <v>#N/A</v>
      </c>
      <c r="W137" s="254">
        <v>68</v>
      </c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2:35" s="151" customFormat="1" ht="26.1" customHeight="1">
      <c r="B138" s="152"/>
      <c r="C138" s="10"/>
      <c r="D138" s="10"/>
      <c r="E138" s="153"/>
      <c r="F138" s="154"/>
      <c r="G138" s="10"/>
      <c r="H138" s="155"/>
      <c r="I138" s="155"/>
      <c r="J138" s="10"/>
      <c r="K138" s="20"/>
      <c r="L138" s="10"/>
      <c r="M138" s="241"/>
      <c r="N138" s="243"/>
      <c r="O138" s="247"/>
      <c r="P138" s="233"/>
      <c r="Q138" s="237"/>
      <c r="R138" s="249"/>
      <c r="S138" s="233"/>
      <c r="T138" s="235"/>
      <c r="U138" s="237"/>
      <c r="V138" s="239"/>
      <c r="W138" s="255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2:35" s="151" customFormat="1" ht="26.1" customHeight="1">
      <c r="B139" s="152"/>
      <c r="C139" s="10"/>
      <c r="D139" s="10"/>
      <c r="E139" s="153"/>
      <c r="F139" s="154"/>
      <c r="G139" s="10"/>
      <c r="H139" s="155"/>
      <c r="I139" s="155"/>
      <c r="J139" s="10"/>
      <c r="K139" s="20"/>
      <c r="L139" s="10"/>
      <c r="M139" s="240">
        <v>69</v>
      </c>
      <c r="N139" s="242" t="e">
        <f>VLOOKUP(M139,'База данных спортсменов'!$A$2:$J$101,2,FALSE)</f>
        <v>#N/A</v>
      </c>
      <c r="O139" s="246" t="e">
        <f>VLOOKUP(M139,'База данных спортсменов'!$A$2:$J$101,3,FALSE)</f>
        <v>#N/A</v>
      </c>
      <c r="P139" s="232" t="e">
        <f>VLOOKUP(M139,'База данных спортсменов'!$A$2:$J$101,4,FALSE)</f>
        <v>#N/A</v>
      </c>
      <c r="Q139" s="236" t="e">
        <f>VLOOKUP(M139,'База данных спортсменов'!$A$2:$J$101,5,FALSE)</f>
        <v>#N/A</v>
      </c>
      <c r="R139" s="248" t="e">
        <f>VLOOKUP(M139,'База данных спортсменов'!$A$2:$J$101,6,FALSE)</f>
        <v>#N/A</v>
      </c>
      <c r="S139" s="232" t="e">
        <f>VLOOKUP(M139,'База данных спортсменов'!$A$2:$J$101,7,FALSE)</f>
        <v>#N/A</v>
      </c>
      <c r="T139" s="234" t="e">
        <f>VLOOKUP(M139,'База данных спортсменов'!$A$2:$J$101,8,FALSE)</f>
        <v>#N/A</v>
      </c>
      <c r="U139" s="236" t="e">
        <f>VLOOKUP(M139,'База данных спортсменов'!$A$2:$J$101,9,FALSE)</f>
        <v>#N/A</v>
      </c>
      <c r="V139" s="238" t="e">
        <f>VLOOKUP(M139,'База данных спортсменов'!$A$2:$J$101,10,FALSE)</f>
        <v>#N/A</v>
      </c>
      <c r="W139" s="254">
        <v>69</v>
      </c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2:35" s="151" customFormat="1" ht="26.1" customHeight="1">
      <c r="B140" s="152"/>
      <c r="C140" s="10"/>
      <c r="D140" s="10"/>
      <c r="E140" s="153"/>
      <c r="F140" s="154"/>
      <c r="G140" s="10"/>
      <c r="H140" s="155"/>
      <c r="I140" s="155"/>
      <c r="J140" s="10"/>
      <c r="K140" s="20"/>
      <c r="L140" s="10"/>
      <c r="M140" s="241"/>
      <c r="N140" s="243"/>
      <c r="O140" s="247"/>
      <c r="P140" s="233"/>
      <c r="Q140" s="237"/>
      <c r="R140" s="249"/>
      <c r="S140" s="233"/>
      <c r="T140" s="235"/>
      <c r="U140" s="237"/>
      <c r="V140" s="239"/>
      <c r="W140" s="255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2:35" s="151" customFormat="1" ht="26.1" customHeight="1">
      <c r="B141" s="152"/>
      <c r="C141" s="10"/>
      <c r="D141" s="10"/>
      <c r="E141" s="153"/>
      <c r="F141" s="154"/>
      <c r="G141" s="10"/>
      <c r="H141" s="155"/>
      <c r="I141" s="155"/>
      <c r="J141" s="10"/>
      <c r="K141" s="20"/>
      <c r="L141" s="10"/>
      <c r="M141" s="240">
        <v>70</v>
      </c>
      <c r="N141" s="242" t="e">
        <f>VLOOKUP(M141,'База данных спортсменов'!$A$2:$J$101,2,FALSE)</f>
        <v>#N/A</v>
      </c>
      <c r="O141" s="246" t="e">
        <f>VLOOKUP(M141,'База данных спортсменов'!$A$2:$J$101,3,FALSE)</f>
        <v>#N/A</v>
      </c>
      <c r="P141" s="232" t="e">
        <f>VLOOKUP(M141,'База данных спортсменов'!$A$2:$J$101,4,FALSE)</f>
        <v>#N/A</v>
      </c>
      <c r="Q141" s="236" t="e">
        <f>VLOOKUP(M141,'База данных спортсменов'!$A$2:$J$101,5,FALSE)</f>
        <v>#N/A</v>
      </c>
      <c r="R141" s="248" t="e">
        <f>VLOOKUP(M141,'База данных спортсменов'!$A$2:$J$101,6,FALSE)</f>
        <v>#N/A</v>
      </c>
      <c r="S141" s="232" t="e">
        <f>VLOOKUP(M141,'База данных спортсменов'!$A$2:$J$101,7,FALSE)</f>
        <v>#N/A</v>
      </c>
      <c r="T141" s="234" t="e">
        <f>VLOOKUP(M141,'База данных спортсменов'!$A$2:$J$101,8,FALSE)</f>
        <v>#N/A</v>
      </c>
      <c r="U141" s="236" t="e">
        <f>VLOOKUP(M141,'База данных спортсменов'!$A$2:$J$101,9,FALSE)</f>
        <v>#N/A</v>
      </c>
      <c r="V141" s="238" t="e">
        <f>VLOOKUP(M141,'База данных спортсменов'!$A$2:$J$101,10,FALSE)</f>
        <v>#N/A</v>
      </c>
      <c r="W141" s="254">
        <v>70</v>
      </c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2:35" s="151" customFormat="1" ht="26.1" customHeight="1">
      <c r="B142" s="152"/>
      <c r="C142" s="10"/>
      <c r="D142" s="10"/>
      <c r="E142" s="153"/>
      <c r="F142" s="154"/>
      <c r="G142" s="10"/>
      <c r="H142" s="155"/>
      <c r="I142" s="155"/>
      <c r="J142" s="10"/>
      <c r="K142" s="20"/>
      <c r="L142" s="10"/>
      <c r="M142" s="241"/>
      <c r="N142" s="243"/>
      <c r="O142" s="247"/>
      <c r="P142" s="233"/>
      <c r="Q142" s="237"/>
      <c r="R142" s="249"/>
      <c r="S142" s="233"/>
      <c r="T142" s="235"/>
      <c r="U142" s="237"/>
      <c r="V142" s="239"/>
      <c r="W142" s="255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2:35" s="151" customFormat="1" ht="26.1" customHeight="1">
      <c r="B143" s="152"/>
      <c r="C143" s="10"/>
      <c r="D143" s="10"/>
      <c r="E143" s="153"/>
      <c r="F143" s="154"/>
      <c r="G143" s="10"/>
      <c r="H143" s="155"/>
      <c r="I143" s="155"/>
      <c r="J143" s="10"/>
      <c r="K143" s="20"/>
      <c r="L143" s="10"/>
      <c r="M143" s="240">
        <v>71</v>
      </c>
      <c r="N143" s="242" t="e">
        <f>VLOOKUP(M143,'База данных спортсменов'!$A$2:$J$101,2,FALSE)</f>
        <v>#N/A</v>
      </c>
      <c r="O143" s="246" t="e">
        <f>VLOOKUP(M143,'База данных спортсменов'!$A$2:$J$101,3,FALSE)</f>
        <v>#N/A</v>
      </c>
      <c r="P143" s="232" t="e">
        <f>VLOOKUP(M143,'База данных спортсменов'!$A$2:$J$101,4,FALSE)</f>
        <v>#N/A</v>
      </c>
      <c r="Q143" s="236" t="e">
        <f>VLOOKUP(M143,'База данных спортсменов'!$A$2:$J$101,5,FALSE)</f>
        <v>#N/A</v>
      </c>
      <c r="R143" s="248" t="e">
        <f>VLOOKUP(M143,'База данных спортсменов'!$A$2:$J$101,6,FALSE)</f>
        <v>#N/A</v>
      </c>
      <c r="S143" s="232" t="e">
        <f>VLOOKUP(M143,'База данных спортсменов'!$A$2:$J$101,7,FALSE)</f>
        <v>#N/A</v>
      </c>
      <c r="T143" s="234" t="e">
        <f>VLOOKUP(M143,'База данных спортсменов'!$A$2:$J$101,8,FALSE)</f>
        <v>#N/A</v>
      </c>
      <c r="U143" s="236" t="e">
        <f>VLOOKUP(M143,'База данных спортсменов'!$A$2:$J$101,9,FALSE)</f>
        <v>#N/A</v>
      </c>
      <c r="V143" s="238" t="e">
        <f>VLOOKUP(M143,'База данных спортсменов'!$A$2:$J$101,10,FALSE)</f>
        <v>#N/A</v>
      </c>
      <c r="W143" s="254">
        <v>71</v>
      </c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2:35" s="151" customFormat="1" ht="26.1" customHeight="1">
      <c r="B144" s="152"/>
      <c r="C144" s="10"/>
      <c r="D144" s="10"/>
      <c r="E144" s="153"/>
      <c r="F144" s="154"/>
      <c r="G144" s="10"/>
      <c r="H144" s="155"/>
      <c r="I144" s="155"/>
      <c r="J144" s="10"/>
      <c r="K144" s="20"/>
      <c r="L144" s="10"/>
      <c r="M144" s="241"/>
      <c r="N144" s="243"/>
      <c r="O144" s="247"/>
      <c r="P144" s="233"/>
      <c r="Q144" s="237"/>
      <c r="R144" s="249"/>
      <c r="S144" s="233"/>
      <c r="T144" s="235"/>
      <c r="U144" s="237"/>
      <c r="V144" s="239"/>
      <c r="W144" s="255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2:35" s="151" customFormat="1" ht="26.1" customHeight="1">
      <c r="B145" s="152"/>
      <c r="C145" s="10"/>
      <c r="D145" s="10"/>
      <c r="E145" s="153"/>
      <c r="F145" s="154"/>
      <c r="G145" s="10"/>
      <c r="H145" s="155"/>
      <c r="I145" s="155"/>
      <c r="J145" s="10"/>
      <c r="K145" s="20"/>
      <c r="L145" s="10"/>
      <c r="M145" s="240">
        <v>72</v>
      </c>
      <c r="N145" s="242" t="e">
        <f>VLOOKUP(M145,'База данных спортсменов'!$A$2:$J$101,2,FALSE)</f>
        <v>#N/A</v>
      </c>
      <c r="O145" s="246" t="e">
        <f>VLOOKUP(M145,'База данных спортсменов'!$A$2:$J$101,3,FALSE)</f>
        <v>#N/A</v>
      </c>
      <c r="P145" s="232" t="e">
        <f>VLOOKUP(M145,'База данных спортсменов'!$A$2:$J$101,4,FALSE)</f>
        <v>#N/A</v>
      </c>
      <c r="Q145" s="236" t="e">
        <f>VLOOKUP(M145,'База данных спортсменов'!$A$2:$J$101,5,FALSE)</f>
        <v>#N/A</v>
      </c>
      <c r="R145" s="248" t="e">
        <f>VLOOKUP(M145,'База данных спортсменов'!$A$2:$J$101,6,FALSE)</f>
        <v>#N/A</v>
      </c>
      <c r="S145" s="232" t="e">
        <f>VLOOKUP(M145,'База данных спортсменов'!$A$2:$J$101,7,FALSE)</f>
        <v>#N/A</v>
      </c>
      <c r="T145" s="234" t="e">
        <f>VLOOKUP(M145,'База данных спортсменов'!$A$2:$J$101,8,FALSE)</f>
        <v>#N/A</v>
      </c>
      <c r="U145" s="236" t="e">
        <f>VLOOKUP(M145,'База данных спортсменов'!$A$2:$J$101,9,FALSE)</f>
        <v>#N/A</v>
      </c>
      <c r="V145" s="238" t="e">
        <f>VLOOKUP(M145,'База данных спортсменов'!$A$2:$J$101,10,FALSE)</f>
        <v>#N/A</v>
      </c>
      <c r="W145" s="254">
        <v>72</v>
      </c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2:35" s="151" customFormat="1" ht="26.1" customHeight="1">
      <c r="B146" s="152"/>
      <c r="C146" s="10"/>
      <c r="D146" s="10"/>
      <c r="E146" s="153"/>
      <c r="F146" s="154"/>
      <c r="G146" s="10"/>
      <c r="H146" s="155"/>
      <c r="I146" s="155"/>
      <c r="J146" s="10"/>
      <c r="K146" s="20"/>
      <c r="L146" s="10"/>
      <c r="M146" s="241"/>
      <c r="N146" s="243"/>
      <c r="O146" s="247"/>
      <c r="P146" s="233"/>
      <c r="Q146" s="237"/>
      <c r="R146" s="249"/>
      <c r="S146" s="233"/>
      <c r="T146" s="235"/>
      <c r="U146" s="237"/>
      <c r="V146" s="239"/>
      <c r="W146" s="255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2:35" s="151" customFormat="1" ht="26.1" customHeight="1">
      <c r="B147" s="152"/>
      <c r="C147" s="10"/>
      <c r="D147" s="10"/>
      <c r="E147" s="153"/>
      <c r="F147" s="154"/>
      <c r="G147" s="10"/>
      <c r="H147" s="155"/>
      <c r="I147" s="155"/>
      <c r="J147" s="10"/>
      <c r="K147" s="20"/>
      <c r="L147" s="10"/>
      <c r="M147" s="240">
        <v>73</v>
      </c>
      <c r="N147" s="242" t="e">
        <f>VLOOKUP(M147,'База данных спортсменов'!$A$2:$J$101,2,FALSE)</f>
        <v>#N/A</v>
      </c>
      <c r="O147" s="246" t="e">
        <f>VLOOKUP(M147,'База данных спортсменов'!$A$2:$J$101,3,FALSE)</f>
        <v>#N/A</v>
      </c>
      <c r="P147" s="232" t="e">
        <f>VLOOKUP(M147,'База данных спортсменов'!$A$2:$J$101,4,FALSE)</f>
        <v>#N/A</v>
      </c>
      <c r="Q147" s="236" t="e">
        <f>VLOOKUP(M147,'База данных спортсменов'!$A$2:$J$101,5,FALSE)</f>
        <v>#N/A</v>
      </c>
      <c r="R147" s="248" t="e">
        <f>VLOOKUP(M147,'База данных спортсменов'!$A$2:$J$101,6,FALSE)</f>
        <v>#N/A</v>
      </c>
      <c r="S147" s="232" t="e">
        <f>VLOOKUP(M147,'База данных спортсменов'!$A$2:$J$101,7,FALSE)</f>
        <v>#N/A</v>
      </c>
      <c r="T147" s="234" t="e">
        <f>VLOOKUP(M147,'База данных спортсменов'!$A$2:$J$101,8,FALSE)</f>
        <v>#N/A</v>
      </c>
      <c r="U147" s="236" t="e">
        <f>VLOOKUP(M147,'База данных спортсменов'!$A$2:$J$101,9,FALSE)</f>
        <v>#N/A</v>
      </c>
      <c r="V147" s="238" t="e">
        <f>VLOOKUP(M147,'База данных спортсменов'!$A$2:$J$101,10,FALSE)</f>
        <v>#N/A</v>
      </c>
      <c r="W147" s="254">
        <v>73</v>
      </c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2:35" s="151" customFormat="1" ht="26.1" customHeight="1">
      <c r="B148" s="152"/>
      <c r="C148" s="10"/>
      <c r="D148" s="10"/>
      <c r="E148" s="153"/>
      <c r="F148" s="154"/>
      <c r="G148" s="10"/>
      <c r="H148" s="155"/>
      <c r="I148" s="155"/>
      <c r="J148" s="10"/>
      <c r="K148" s="20"/>
      <c r="L148" s="10"/>
      <c r="M148" s="241"/>
      <c r="N148" s="243"/>
      <c r="O148" s="247"/>
      <c r="P148" s="233"/>
      <c r="Q148" s="237"/>
      <c r="R148" s="249"/>
      <c r="S148" s="233"/>
      <c r="T148" s="235"/>
      <c r="U148" s="237"/>
      <c r="V148" s="239"/>
      <c r="W148" s="255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2:35" s="151" customFormat="1" ht="26.1" customHeight="1">
      <c r="B149" s="152"/>
      <c r="C149" s="10"/>
      <c r="D149" s="10"/>
      <c r="E149" s="153"/>
      <c r="F149" s="154"/>
      <c r="G149" s="10"/>
      <c r="H149" s="155"/>
      <c r="I149" s="155"/>
      <c r="J149" s="10"/>
      <c r="K149" s="20"/>
      <c r="L149" s="10"/>
      <c r="M149" s="240">
        <v>74</v>
      </c>
      <c r="N149" s="242" t="e">
        <f>VLOOKUP(M149,'База данных спортсменов'!$A$2:$J$101,2,FALSE)</f>
        <v>#N/A</v>
      </c>
      <c r="O149" s="246" t="e">
        <f>VLOOKUP(M149,'База данных спортсменов'!$A$2:$J$101,3,FALSE)</f>
        <v>#N/A</v>
      </c>
      <c r="P149" s="232" t="e">
        <f>VLOOKUP(M149,'База данных спортсменов'!$A$2:$J$101,4,FALSE)</f>
        <v>#N/A</v>
      </c>
      <c r="Q149" s="236" t="e">
        <f>VLOOKUP(M149,'База данных спортсменов'!$A$2:$J$101,5,FALSE)</f>
        <v>#N/A</v>
      </c>
      <c r="R149" s="248" t="e">
        <f>VLOOKUP(M149,'База данных спортсменов'!$A$2:$J$101,6,FALSE)</f>
        <v>#N/A</v>
      </c>
      <c r="S149" s="232" t="e">
        <f>VLOOKUP(M149,'База данных спортсменов'!$A$2:$J$101,7,FALSE)</f>
        <v>#N/A</v>
      </c>
      <c r="T149" s="234" t="e">
        <f>VLOOKUP(M149,'База данных спортсменов'!$A$2:$J$101,8,FALSE)</f>
        <v>#N/A</v>
      </c>
      <c r="U149" s="236" t="e">
        <f>VLOOKUP(M149,'База данных спортсменов'!$A$2:$J$101,9,FALSE)</f>
        <v>#N/A</v>
      </c>
      <c r="V149" s="238" t="e">
        <f>VLOOKUP(M149,'База данных спортсменов'!$A$2:$J$101,10,FALSE)</f>
        <v>#N/A</v>
      </c>
      <c r="W149" s="254">
        <v>74</v>
      </c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2:35" s="151" customFormat="1" ht="26.1" customHeight="1">
      <c r="B150" s="152"/>
      <c r="C150" s="10"/>
      <c r="D150" s="10"/>
      <c r="E150" s="153"/>
      <c r="F150" s="154"/>
      <c r="G150" s="10"/>
      <c r="H150" s="155"/>
      <c r="I150" s="155"/>
      <c r="J150" s="10"/>
      <c r="K150" s="20"/>
      <c r="L150" s="10"/>
      <c r="M150" s="241"/>
      <c r="N150" s="243"/>
      <c r="O150" s="247"/>
      <c r="P150" s="233"/>
      <c r="Q150" s="237"/>
      <c r="R150" s="249"/>
      <c r="S150" s="233"/>
      <c r="T150" s="235"/>
      <c r="U150" s="237"/>
      <c r="V150" s="239"/>
      <c r="W150" s="255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2:35" s="151" customFormat="1" ht="26.1" customHeight="1">
      <c r="B151" s="152"/>
      <c r="C151" s="10"/>
      <c r="D151" s="10"/>
      <c r="E151" s="153"/>
      <c r="F151" s="154"/>
      <c r="G151" s="10"/>
      <c r="H151" s="155"/>
      <c r="I151" s="155"/>
      <c r="J151" s="10"/>
      <c r="K151" s="20"/>
      <c r="L151" s="10"/>
      <c r="M151" s="240">
        <v>75</v>
      </c>
      <c r="N151" s="242" t="e">
        <f>VLOOKUP(M151,'База данных спортсменов'!$A$2:$J$101,2,FALSE)</f>
        <v>#N/A</v>
      </c>
      <c r="O151" s="246" t="e">
        <f>VLOOKUP(M151,'База данных спортсменов'!$A$2:$J$101,3,FALSE)</f>
        <v>#N/A</v>
      </c>
      <c r="P151" s="232" t="e">
        <f>VLOOKUP(M151,'База данных спортсменов'!$A$2:$J$101,4,FALSE)</f>
        <v>#N/A</v>
      </c>
      <c r="Q151" s="236" t="e">
        <f>VLOOKUP(M151,'База данных спортсменов'!$A$2:$J$101,5,FALSE)</f>
        <v>#N/A</v>
      </c>
      <c r="R151" s="248" t="e">
        <f>VLOOKUP(M151,'База данных спортсменов'!$A$2:$J$101,6,FALSE)</f>
        <v>#N/A</v>
      </c>
      <c r="S151" s="232" t="e">
        <f>VLOOKUP(M151,'База данных спортсменов'!$A$2:$J$101,7,FALSE)</f>
        <v>#N/A</v>
      </c>
      <c r="T151" s="234" t="e">
        <f>VLOOKUP(M151,'База данных спортсменов'!$A$2:$J$101,8,FALSE)</f>
        <v>#N/A</v>
      </c>
      <c r="U151" s="236" t="e">
        <f>VLOOKUP(M151,'База данных спортсменов'!$A$2:$J$101,9,FALSE)</f>
        <v>#N/A</v>
      </c>
      <c r="V151" s="238" t="e">
        <f>VLOOKUP(M151,'База данных спортсменов'!$A$2:$J$101,10,FALSE)</f>
        <v>#N/A</v>
      </c>
      <c r="W151" s="254">
        <v>75</v>
      </c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2:35" s="151" customFormat="1" ht="26.1" customHeight="1">
      <c r="B152" s="152"/>
      <c r="C152" s="10"/>
      <c r="D152" s="10"/>
      <c r="E152" s="153"/>
      <c r="F152" s="154"/>
      <c r="G152" s="10"/>
      <c r="H152" s="155"/>
      <c r="I152" s="155"/>
      <c r="J152" s="10"/>
      <c r="K152" s="20"/>
      <c r="L152" s="10"/>
      <c r="M152" s="241"/>
      <c r="N152" s="243"/>
      <c r="O152" s="247"/>
      <c r="P152" s="233"/>
      <c r="Q152" s="237"/>
      <c r="R152" s="249"/>
      <c r="S152" s="233"/>
      <c r="T152" s="235"/>
      <c r="U152" s="237"/>
      <c r="V152" s="239"/>
      <c r="W152" s="255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2:35" s="151" customFormat="1" ht="26.1" customHeight="1">
      <c r="B153" s="152"/>
      <c r="C153" s="10"/>
      <c r="D153" s="10"/>
      <c r="E153" s="153"/>
      <c r="F153" s="154"/>
      <c r="G153" s="10"/>
      <c r="H153" s="155"/>
      <c r="I153" s="155"/>
      <c r="J153" s="10"/>
      <c r="K153" s="20"/>
      <c r="L153" s="10"/>
      <c r="M153" s="240">
        <v>76</v>
      </c>
      <c r="N153" s="242" t="e">
        <f>VLOOKUP(M153,'База данных спортсменов'!$A$2:$J$101,2,FALSE)</f>
        <v>#N/A</v>
      </c>
      <c r="O153" s="246" t="e">
        <f>VLOOKUP(M153,'База данных спортсменов'!$A$2:$J$101,3,FALSE)</f>
        <v>#N/A</v>
      </c>
      <c r="P153" s="232" t="e">
        <f>VLOOKUP(M153,'База данных спортсменов'!$A$2:$J$101,4,FALSE)</f>
        <v>#N/A</v>
      </c>
      <c r="Q153" s="236" t="e">
        <f>VLOOKUP(M153,'База данных спортсменов'!$A$2:$J$101,5,FALSE)</f>
        <v>#N/A</v>
      </c>
      <c r="R153" s="248" t="e">
        <f>VLOOKUP(M153,'База данных спортсменов'!$A$2:$J$101,6,FALSE)</f>
        <v>#N/A</v>
      </c>
      <c r="S153" s="232" t="e">
        <f>VLOOKUP(M153,'База данных спортсменов'!$A$2:$J$101,7,FALSE)</f>
        <v>#N/A</v>
      </c>
      <c r="T153" s="234" t="e">
        <f>VLOOKUP(M153,'База данных спортсменов'!$A$2:$J$101,8,FALSE)</f>
        <v>#N/A</v>
      </c>
      <c r="U153" s="236" t="e">
        <f>VLOOKUP(M153,'База данных спортсменов'!$A$2:$J$101,9,FALSE)</f>
        <v>#N/A</v>
      </c>
      <c r="V153" s="238" t="e">
        <f>VLOOKUP(M153,'База данных спортсменов'!$A$2:$J$101,10,FALSE)</f>
        <v>#N/A</v>
      </c>
      <c r="W153" s="254">
        <v>76</v>
      </c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2:35" s="151" customFormat="1" ht="26.1" customHeight="1">
      <c r="B154" s="152"/>
      <c r="C154" s="10"/>
      <c r="D154" s="10"/>
      <c r="E154" s="153"/>
      <c r="F154" s="154"/>
      <c r="G154" s="10"/>
      <c r="H154" s="155"/>
      <c r="I154" s="155"/>
      <c r="J154" s="10"/>
      <c r="K154" s="20"/>
      <c r="L154" s="10"/>
      <c r="M154" s="241"/>
      <c r="N154" s="243"/>
      <c r="O154" s="247"/>
      <c r="P154" s="233"/>
      <c r="Q154" s="237"/>
      <c r="R154" s="249"/>
      <c r="S154" s="233"/>
      <c r="T154" s="235"/>
      <c r="U154" s="237"/>
      <c r="V154" s="239"/>
      <c r="W154" s="255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2:35" s="151" customFormat="1" ht="26.1" customHeight="1">
      <c r="B155" s="152"/>
      <c r="C155" s="10"/>
      <c r="D155" s="10"/>
      <c r="E155" s="153"/>
      <c r="F155" s="154"/>
      <c r="G155" s="10"/>
      <c r="H155" s="155"/>
      <c r="I155" s="155"/>
      <c r="J155" s="10"/>
      <c r="K155" s="20"/>
      <c r="L155" s="10"/>
      <c r="M155" s="240">
        <v>77</v>
      </c>
      <c r="N155" s="242" t="e">
        <f>VLOOKUP(M155,'База данных спортсменов'!$A$2:$J$101,2,FALSE)</f>
        <v>#N/A</v>
      </c>
      <c r="O155" s="246" t="e">
        <f>VLOOKUP(M155,'База данных спортсменов'!$A$2:$J$101,3,FALSE)</f>
        <v>#N/A</v>
      </c>
      <c r="P155" s="232" t="e">
        <f>VLOOKUP(M155,'База данных спортсменов'!$A$2:$J$101,4,FALSE)</f>
        <v>#N/A</v>
      </c>
      <c r="Q155" s="236" t="e">
        <f>VLOOKUP(M155,'База данных спортсменов'!$A$2:$J$101,5,FALSE)</f>
        <v>#N/A</v>
      </c>
      <c r="R155" s="248" t="e">
        <f>VLOOKUP(M155,'База данных спортсменов'!$A$2:$J$101,6,FALSE)</f>
        <v>#N/A</v>
      </c>
      <c r="S155" s="232" t="e">
        <f>VLOOKUP(M155,'База данных спортсменов'!$A$2:$J$101,7,FALSE)</f>
        <v>#N/A</v>
      </c>
      <c r="T155" s="234" t="e">
        <f>VLOOKUP(M155,'База данных спортсменов'!$A$2:$J$101,8,FALSE)</f>
        <v>#N/A</v>
      </c>
      <c r="U155" s="236" t="e">
        <f>VLOOKUP(M155,'База данных спортсменов'!$A$2:$J$101,9,FALSE)</f>
        <v>#N/A</v>
      </c>
      <c r="V155" s="238" t="e">
        <f>VLOOKUP(M155,'База данных спортсменов'!$A$2:$J$101,10,FALSE)</f>
        <v>#N/A</v>
      </c>
      <c r="W155" s="254">
        <v>77</v>
      </c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2:35" s="151" customFormat="1" ht="26.1" customHeight="1">
      <c r="B156" s="152"/>
      <c r="C156" s="10"/>
      <c r="D156" s="10"/>
      <c r="E156" s="153"/>
      <c r="F156" s="154"/>
      <c r="G156" s="10"/>
      <c r="H156" s="155"/>
      <c r="I156" s="155"/>
      <c r="J156" s="10"/>
      <c r="K156" s="20"/>
      <c r="L156" s="10"/>
      <c r="M156" s="241"/>
      <c r="N156" s="243"/>
      <c r="O156" s="247"/>
      <c r="P156" s="233"/>
      <c r="Q156" s="237"/>
      <c r="R156" s="249"/>
      <c r="S156" s="233"/>
      <c r="T156" s="235"/>
      <c r="U156" s="237"/>
      <c r="V156" s="239"/>
      <c r="W156" s="255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2:35" s="151" customFormat="1" ht="26.1" customHeight="1">
      <c r="B157" s="152"/>
      <c r="C157" s="10"/>
      <c r="D157" s="10"/>
      <c r="E157" s="153"/>
      <c r="F157" s="154"/>
      <c r="G157" s="10"/>
      <c r="H157" s="155"/>
      <c r="I157" s="155"/>
      <c r="J157" s="10"/>
      <c r="K157" s="20"/>
      <c r="L157" s="10"/>
      <c r="M157" s="240">
        <v>78</v>
      </c>
      <c r="N157" s="242" t="e">
        <f>VLOOKUP(M157,'База данных спортсменов'!$A$2:$J$101,2,FALSE)</f>
        <v>#N/A</v>
      </c>
      <c r="O157" s="246" t="e">
        <f>VLOOKUP(M157,'База данных спортсменов'!$A$2:$J$101,3,FALSE)</f>
        <v>#N/A</v>
      </c>
      <c r="P157" s="232" t="e">
        <f>VLOOKUP(M157,'База данных спортсменов'!$A$2:$J$101,4,FALSE)</f>
        <v>#N/A</v>
      </c>
      <c r="Q157" s="236" t="e">
        <f>VLOOKUP(M157,'База данных спортсменов'!$A$2:$J$101,5,FALSE)</f>
        <v>#N/A</v>
      </c>
      <c r="R157" s="248" t="e">
        <f>VLOOKUP(M157,'База данных спортсменов'!$A$2:$J$101,6,FALSE)</f>
        <v>#N/A</v>
      </c>
      <c r="S157" s="232" t="e">
        <f>VLOOKUP(M157,'База данных спортсменов'!$A$2:$J$101,7,FALSE)</f>
        <v>#N/A</v>
      </c>
      <c r="T157" s="234" t="e">
        <f>VLOOKUP(M157,'База данных спортсменов'!$A$2:$J$101,8,FALSE)</f>
        <v>#N/A</v>
      </c>
      <c r="U157" s="236" t="e">
        <f>VLOOKUP(M157,'База данных спортсменов'!$A$2:$J$101,9,FALSE)</f>
        <v>#N/A</v>
      </c>
      <c r="V157" s="238" t="e">
        <f>VLOOKUP(M157,'База данных спортсменов'!$A$2:$J$101,10,FALSE)</f>
        <v>#N/A</v>
      </c>
      <c r="W157" s="254">
        <v>78</v>
      </c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2:35" s="151" customFormat="1" ht="26.1" customHeight="1">
      <c r="B158" s="152"/>
      <c r="C158" s="10"/>
      <c r="D158" s="10"/>
      <c r="E158" s="153"/>
      <c r="F158" s="154"/>
      <c r="G158" s="10"/>
      <c r="H158" s="155"/>
      <c r="I158" s="155"/>
      <c r="J158" s="10"/>
      <c r="K158" s="20"/>
      <c r="L158" s="10"/>
      <c r="M158" s="241"/>
      <c r="N158" s="243"/>
      <c r="O158" s="247"/>
      <c r="P158" s="233"/>
      <c r="Q158" s="237"/>
      <c r="R158" s="249"/>
      <c r="S158" s="233"/>
      <c r="T158" s="235"/>
      <c r="U158" s="237"/>
      <c r="V158" s="239"/>
      <c r="W158" s="255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2:35" s="151" customFormat="1" ht="26.1" customHeight="1">
      <c r="B159" s="152"/>
      <c r="C159" s="10"/>
      <c r="D159" s="10"/>
      <c r="E159" s="153"/>
      <c r="F159" s="154"/>
      <c r="G159" s="10"/>
      <c r="H159" s="155"/>
      <c r="I159" s="155"/>
      <c r="J159" s="10"/>
      <c r="K159" s="20"/>
      <c r="L159" s="10"/>
      <c r="M159" s="240">
        <v>79</v>
      </c>
      <c r="N159" s="242" t="e">
        <f>VLOOKUP(M159,'База данных спортсменов'!$A$2:$J$101,2,FALSE)</f>
        <v>#N/A</v>
      </c>
      <c r="O159" s="246" t="e">
        <f>VLOOKUP(M159,'База данных спортсменов'!$A$2:$J$101,3,FALSE)</f>
        <v>#N/A</v>
      </c>
      <c r="P159" s="232" t="e">
        <f>VLOOKUP(M159,'База данных спортсменов'!$A$2:$J$101,4,FALSE)</f>
        <v>#N/A</v>
      </c>
      <c r="Q159" s="236" t="e">
        <f>VLOOKUP(M159,'База данных спортсменов'!$A$2:$J$101,5,FALSE)</f>
        <v>#N/A</v>
      </c>
      <c r="R159" s="248" t="e">
        <f>VLOOKUP(M159,'База данных спортсменов'!$A$2:$J$101,6,FALSE)</f>
        <v>#N/A</v>
      </c>
      <c r="S159" s="232" t="e">
        <f>VLOOKUP(M159,'База данных спортсменов'!$A$2:$J$101,7,FALSE)</f>
        <v>#N/A</v>
      </c>
      <c r="T159" s="234" t="e">
        <f>VLOOKUP(M159,'База данных спортсменов'!$A$2:$J$101,8,FALSE)</f>
        <v>#N/A</v>
      </c>
      <c r="U159" s="236" t="e">
        <f>VLOOKUP(M159,'База данных спортсменов'!$A$2:$J$101,9,FALSE)</f>
        <v>#N/A</v>
      </c>
      <c r="V159" s="238" t="e">
        <f>VLOOKUP(M159,'База данных спортсменов'!$A$2:$J$101,10,FALSE)</f>
        <v>#N/A</v>
      </c>
      <c r="W159" s="254">
        <v>79</v>
      </c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2:35" s="151" customFormat="1" ht="26.1" customHeight="1">
      <c r="B160" s="152"/>
      <c r="C160" s="10"/>
      <c r="D160" s="10"/>
      <c r="E160" s="153"/>
      <c r="F160" s="154"/>
      <c r="G160" s="10"/>
      <c r="H160" s="155"/>
      <c r="I160" s="155"/>
      <c r="J160" s="10"/>
      <c r="K160" s="20"/>
      <c r="L160" s="10"/>
      <c r="M160" s="241"/>
      <c r="N160" s="243"/>
      <c r="O160" s="247"/>
      <c r="P160" s="233"/>
      <c r="Q160" s="237"/>
      <c r="R160" s="249"/>
      <c r="S160" s="233"/>
      <c r="T160" s="235"/>
      <c r="U160" s="237"/>
      <c r="V160" s="239"/>
      <c r="W160" s="255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2:35" s="151" customFormat="1" ht="26.1" customHeight="1">
      <c r="B161" s="152"/>
      <c r="C161" s="10"/>
      <c r="D161" s="10"/>
      <c r="E161" s="153"/>
      <c r="F161" s="154"/>
      <c r="G161" s="10"/>
      <c r="H161" s="155"/>
      <c r="I161" s="155"/>
      <c r="J161" s="10"/>
      <c r="K161" s="20"/>
      <c r="L161" s="10"/>
      <c r="M161" s="240">
        <v>80</v>
      </c>
      <c r="N161" s="242" t="e">
        <f>VLOOKUP(M161,'База данных спортсменов'!$A$2:$J$101,2,FALSE)</f>
        <v>#N/A</v>
      </c>
      <c r="O161" s="246" t="e">
        <f>VLOOKUP(M161,'База данных спортсменов'!$A$2:$J$101,3,FALSE)</f>
        <v>#N/A</v>
      </c>
      <c r="P161" s="232" t="e">
        <f>VLOOKUP(M161,'База данных спортсменов'!$A$2:$J$101,4,FALSE)</f>
        <v>#N/A</v>
      </c>
      <c r="Q161" s="236" t="e">
        <f>VLOOKUP(M161,'База данных спортсменов'!$A$2:$J$101,5,FALSE)</f>
        <v>#N/A</v>
      </c>
      <c r="R161" s="248" t="e">
        <f>VLOOKUP(M161,'База данных спортсменов'!$A$2:$J$101,6,FALSE)</f>
        <v>#N/A</v>
      </c>
      <c r="S161" s="232" t="e">
        <f>VLOOKUP(M161,'База данных спортсменов'!$A$2:$J$101,7,FALSE)</f>
        <v>#N/A</v>
      </c>
      <c r="T161" s="234" t="e">
        <f>VLOOKUP(M161,'База данных спортсменов'!$A$2:$J$101,8,FALSE)</f>
        <v>#N/A</v>
      </c>
      <c r="U161" s="236" t="e">
        <f>VLOOKUP(M161,'База данных спортсменов'!$A$2:$J$101,9,FALSE)</f>
        <v>#N/A</v>
      </c>
      <c r="V161" s="238" t="e">
        <f>VLOOKUP(M161,'База данных спортсменов'!$A$2:$J$101,10,FALSE)</f>
        <v>#N/A</v>
      </c>
      <c r="W161" s="254">
        <v>80</v>
      </c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2:35" s="151" customFormat="1" ht="26.1" customHeight="1">
      <c r="B162" s="152"/>
      <c r="C162" s="10"/>
      <c r="D162" s="10"/>
      <c r="E162" s="153"/>
      <c r="F162" s="154"/>
      <c r="G162" s="10"/>
      <c r="H162" s="155"/>
      <c r="I162" s="155"/>
      <c r="J162" s="10"/>
      <c r="K162" s="20"/>
      <c r="L162" s="10"/>
      <c r="M162" s="241"/>
      <c r="N162" s="243"/>
      <c r="O162" s="247"/>
      <c r="P162" s="233"/>
      <c r="Q162" s="237"/>
      <c r="R162" s="249"/>
      <c r="S162" s="233"/>
      <c r="T162" s="235"/>
      <c r="U162" s="237"/>
      <c r="V162" s="239"/>
      <c r="W162" s="255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2:35" s="151" customFormat="1" ht="26.1" customHeight="1">
      <c r="B163" s="152"/>
      <c r="C163" s="10"/>
      <c r="D163" s="10"/>
      <c r="E163" s="153"/>
      <c r="F163" s="154"/>
      <c r="G163" s="10"/>
      <c r="H163" s="155"/>
      <c r="I163" s="155"/>
      <c r="J163" s="10"/>
      <c r="K163" s="20"/>
      <c r="L163" s="10"/>
      <c r="M163" s="240">
        <v>81</v>
      </c>
      <c r="N163" s="242" t="e">
        <f>VLOOKUP(M163,'База данных спортсменов'!$A$2:$J$101,2,FALSE)</f>
        <v>#N/A</v>
      </c>
      <c r="O163" s="246" t="e">
        <f>VLOOKUP(M163,'База данных спортсменов'!$A$2:$J$101,3,FALSE)</f>
        <v>#N/A</v>
      </c>
      <c r="P163" s="232" t="e">
        <f>VLOOKUP(M163,'База данных спортсменов'!$A$2:$J$101,4,FALSE)</f>
        <v>#N/A</v>
      </c>
      <c r="Q163" s="236" t="e">
        <f>VLOOKUP(M163,'База данных спортсменов'!$A$2:$J$101,5,FALSE)</f>
        <v>#N/A</v>
      </c>
      <c r="R163" s="248" t="e">
        <f>VLOOKUP(M163,'База данных спортсменов'!$A$2:$J$101,6,FALSE)</f>
        <v>#N/A</v>
      </c>
      <c r="S163" s="232" t="e">
        <f>VLOOKUP(M163,'База данных спортсменов'!$A$2:$J$101,7,FALSE)</f>
        <v>#N/A</v>
      </c>
      <c r="T163" s="234" t="e">
        <f>VLOOKUP(M163,'База данных спортсменов'!$A$2:$J$101,8,FALSE)</f>
        <v>#N/A</v>
      </c>
      <c r="U163" s="236" t="e">
        <f>VLOOKUP(M163,'База данных спортсменов'!$A$2:$J$101,9,FALSE)</f>
        <v>#N/A</v>
      </c>
      <c r="V163" s="238" t="e">
        <f>VLOOKUP(M163,'База данных спортсменов'!$A$2:$J$101,10,FALSE)</f>
        <v>#N/A</v>
      </c>
      <c r="W163" s="254">
        <v>81</v>
      </c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2:35" s="151" customFormat="1" ht="26.1" customHeight="1">
      <c r="B164" s="152"/>
      <c r="C164" s="10"/>
      <c r="D164" s="10"/>
      <c r="E164" s="153"/>
      <c r="F164" s="154"/>
      <c r="G164" s="10"/>
      <c r="H164" s="155"/>
      <c r="I164" s="155"/>
      <c r="J164" s="10"/>
      <c r="K164" s="20"/>
      <c r="L164" s="10"/>
      <c r="M164" s="241"/>
      <c r="N164" s="243"/>
      <c r="O164" s="247"/>
      <c r="P164" s="233"/>
      <c r="Q164" s="237"/>
      <c r="R164" s="249"/>
      <c r="S164" s="233"/>
      <c r="T164" s="235"/>
      <c r="U164" s="237"/>
      <c r="V164" s="239"/>
      <c r="W164" s="255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2:35" s="151" customFormat="1" ht="26.1" customHeight="1">
      <c r="B165" s="152"/>
      <c r="C165" s="10"/>
      <c r="D165" s="10"/>
      <c r="E165" s="153"/>
      <c r="F165" s="154"/>
      <c r="G165" s="10"/>
      <c r="H165" s="155"/>
      <c r="I165" s="155"/>
      <c r="J165" s="10"/>
      <c r="K165" s="20"/>
      <c r="L165" s="10"/>
      <c r="M165" s="240">
        <v>82</v>
      </c>
      <c r="N165" s="242" t="e">
        <f>VLOOKUP(M165,'База данных спортсменов'!$A$2:$J$101,2,FALSE)</f>
        <v>#N/A</v>
      </c>
      <c r="O165" s="246" t="e">
        <f>VLOOKUP(M165,'База данных спортсменов'!$A$2:$J$101,3,FALSE)</f>
        <v>#N/A</v>
      </c>
      <c r="P165" s="232" t="e">
        <f>VLOOKUP(M165,'База данных спортсменов'!$A$2:$J$101,4,FALSE)</f>
        <v>#N/A</v>
      </c>
      <c r="Q165" s="236" t="e">
        <f>VLOOKUP(M165,'База данных спортсменов'!$A$2:$J$101,5,FALSE)</f>
        <v>#N/A</v>
      </c>
      <c r="R165" s="248" t="e">
        <f>VLOOKUP(M165,'База данных спортсменов'!$A$2:$J$101,6,FALSE)</f>
        <v>#N/A</v>
      </c>
      <c r="S165" s="232" t="e">
        <f>VLOOKUP(M165,'База данных спортсменов'!$A$2:$J$101,7,FALSE)</f>
        <v>#N/A</v>
      </c>
      <c r="T165" s="234" t="e">
        <f>VLOOKUP(M165,'База данных спортсменов'!$A$2:$J$101,8,FALSE)</f>
        <v>#N/A</v>
      </c>
      <c r="U165" s="236" t="e">
        <f>VLOOKUP(M165,'База данных спортсменов'!$A$2:$J$101,9,FALSE)</f>
        <v>#N/A</v>
      </c>
      <c r="V165" s="238" t="e">
        <f>VLOOKUP(M165,'База данных спортсменов'!$A$2:$J$101,10,FALSE)</f>
        <v>#N/A</v>
      </c>
      <c r="W165" s="254">
        <v>82</v>
      </c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2:35" s="151" customFormat="1" ht="26.1" customHeight="1">
      <c r="B166" s="152"/>
      <c r="C166" s="10"/>
      <c r="D166" s="10"/>
      <c r="E166" s="153"/>
      <c r="F166" s="154"/>
      <c r="G166" s="10"/>
      <c r="H166" s="155"/>
      <c r="I166" s="155"/>
      <c r="J166" s="10"/>
      <c r="K166" s="20"/>
      <c r="L166" s="10"/>
      <c r="M166" s="241"/>
      <c r="N166" s="243"/>
      <c r="O166" s="247"/>
      <c r="P166" s="233"/>
      <c r="Q166" s="237"/>
      <c r="R166" s="249"/>
      <c r="S166" s="233"/>
      <c r="T166" s="235"/>
      <c r="U166" s="237"/>
      <c r="V166" s="239"/>
      <c r="W166" s="255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2:35" s="151" customFormat="1" ht="26.1" customHeight="1">
      <c r="B167" s="152"/>
      <c r="C167" s="10"/>
      <c r="D167" s="10"/>
      <c r="E167" s="153"/>
      <c r="F167" s="154"/>
      <c r="G167" s="10"/>
      <c r="H167" s="155"/>
      <c r="I167" s="155"/>
      <c r="J167" s="10"/>
      <c r="K167" s="20"/>
      <c r="L167" s="10"/>
      <c r="M167" s="240">
        <v>83</v>
      </c>
      <c r="N167" s="242" t="e">
        <f>VLOOKUP(M167,'База данных спортсменов'!$A$2:$J$101,2,FALSE)</f>
        <v>#N/A</v>
      </c>
      <c r="O167" s="246" t="e">
        <f>VLOOKUP(M167,'База данных спортсменов'!$A$2:$J$101,3,FALSE)</f>
        <v>#N/A</v>
      </c>
      <c r="P167" s="232" t="e">
        <f>VLOOKUP(M167,'База данных спортсменов'!$A$2:$J$101,4,FALSE)</f>
        <v>#N/A</v>
      </c>
      <c r="Q167" s="236" t="e">
        <f>VLOOKUP(M167,'База данных спортсменов'!$A$2:$J$101,5,FALSE)</f>
        <v>#N/A</v>
      </c>
      <c r="R167" s="248" t="e">
        <f>VLOOKUP(M167,'База данных спортсменов'!$A$2:$J$101,6,FALSE)</f>
        <v>#N/A</v>
      </c>
      <c r="S167" s="232" t="e">
        <f>VLOOKUP(M167,'База данных спортсменов'!$A$2:$J$101,7,FALSE)</f>
        <v>#N/A</v>
      </c>
      <c r="T167" s="234" t="e">
        <f>VLOOKUP(M167,'База данных спортсменов'!$A$2:$J$101,8,FALSE)</f>
        <v>#N/A</v>
      </c>
      <c r="U167" s="236" t="e">
        <f>VLOOKUP(M167,'База данных спортсменов'!$A$2:$J$101,9,FALSE)</f>
        <v>#N/A</v>
      </c>
      <c r="V167" s="238" t="e">
        <f>VLOOKUP(M167,'База данных спортсменов'!$A$2:$J$101,10,FALSE)</f>
        <v>#N/A</v>
      </c>
      <c r="W167" s="254">
        <v>83</v>
      </c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2:35" s="151" customFormat="1" ht="26.1" customHeight="1">
      <c r="B168" s="152"/>
      <c r="C168" s="10"/>
      <c r="D168" s="10"/>
      <c r="E168" s="153"/>
      <c r="F168" s="154"/>
      <c r="G168" s="10"/>
      <c r="H168" s="155"/>
      <c r="I168" s="155"/>
      <c r="J168" s="10"/>
      <c r="K168" s="20"/>
      <c r="L168" s="10"/>
      <c r="M168" s="241"/>
      <c r="N168" s="243"/>
      <c r="O168" s="247"/>
      <c r="P168" s="233"/>
      <c r="Q168" s="237"/>
      <c r="R168" s="249"/>
      <c r="S168" s="233"/>
      <c r="T168" s="235"/>
      <c r="U168" s="237"/>
      <c r="V168" s="239"/>
      <c r="W168" s="255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2:35" s="151" customFormat="1" ht="26.1" customHeight="1">
      <c r="B169" s="152"/>
      <c r="C169" s="10"/>
      <c r="D169" s="10"/>
      <c r="E169" s="153"/>
      <c r="F169" s="154"/>
      <c r="G169" s="10"/>
      <c r="H169" s="155"/>
      <c r="I169" s="155"/>
      <c r="J169" s="10"/>
      <c r="K169" s="20"/>
      <c r="L169" s="10"/>
      <c r="M169" s="240">
        <v>84</v>
      </c>
      <c r="N169" s="242" t="e">
        <f>VLOOKUP(M169,'База данных спортсменов'!$A$2:$J$101,2,FALSE)</f>
        <v>#N/A</v>
      </c>
      <c r="O169" s="246" t="e">
        <f>VLOOKUP(M169,'База данных спортсменов'!$A$2:$J$101,3,FALSE)</f>
        <v>#N/A</v>
      </c>
      <c r="P169" s="232" t="e">
        <f>VLOOKUP(M169,'База данных спортсменов'!$A$2:$J$101,4,FALSE)</f>
        <v>#N/A</v>
      </c>
      <c r="Q169" s="236" t="e">
        <f>VLOOKUP(M169,'База данных спортсменов'!$A$2:$J$101,5,FALSE)</f>
        <v>#N/A</v>
      </c>
      <c r="R169" s="248" t="e">
        <f>VLOOKUP(M169,'База данных спортсменов'!$A$2:$J$101,6,FALSE)</f>
        <v>#N/A</v>
      </c>
      <c r="S169" s="232" t="e">
        <f>VLOOKUP(M169,'База данных спортсменов'!$A$2:$J$101,7,FALSE)</f>
        <v>#N/A</v>
      </c>
      <c r="T169" s="234" t="e">
        <f>VLOOKUP(M169,'База данных спортсменов'!$A$2:$J$101,8,FALSE)</f>
        <v>#N/A</v>
      </c>
      <c r="U169" s="236" t="e">
        <f>VLOOKUP(M169,'База данных спортсменов'!$A$2:$J$101,9,FALSE)</f>
        <v>#N/A</v>
      </c>
      <c r="V169" s="238" t="e">
        <f>VLOOKUP(M169,'База данных спортсменов'!$A$2:$J$101,10,FALSE)</f>
        <v>#N/A</v>
      </c>
      <c r="W169" s="254">
        <v>84</v>
      </c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2:35" s="151" customFormat="1" ht="26.1" customHeight="1">
      <c r="B170" s="152"/>
      <c r="C170" s="10"/>
      <c r="D170" s="10"/>
      <c r="E170" s="153"/>
      <c r="F170" s="154"/>
      <c r="G170" s="10"/>
      <c r="H170" s="155"/>
      <c r="I170" s="155"/>
      <c r="J170" s="10"/>
      <c r="K170" s="20"/>
      <c r="L170" s="10"/>
      <c r="M170" s="241"/>
      <c r="N170" s="243"/>
      <c r="O170" s="247"/>
      <c r="P170" s="233"/>
      <c r="Q170" s="237"/>
      <c r="R170" s="249"/>
      <c r="S170" s="233"/>
      <c r="T170" s="235"/>
      <c r="U170" s="237"/>
      <c r="V170" s="239"/>
      <c r="W170" s="255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2:35" s="151" customFormat="1" ht="26.1" customHeight="1">
      <c r="B171" s="152"/>
      <c r="C171" s="10"/>
      <c r="D171" s="10"/>
      <c r="E171" s="153"/>
      <c r="F171" s="154"/>
      <c r="G171" s="10"/>
      <c r="H171" s="155"/>
      <c r="I171" s="155"/>
      <c r="J171" s="10"/>
      <c r="K171" s="20"/>
      <c r="L171" s="10"/>
      <c r="M171" s="240">
        <v>85</v>
      </c>
      <c r="N171" s="242" t="e">
        <f>VLOOKUP(M171,'База данных спортсменов'!$A$2:$J$101,2,FALSE)</f>
        <v>#N/A</v>
      </c>
      <c r="O171" s="246" t="e">
        <f>VLOOKUP(M171,'База данных спортсменов'!$A$2:$J$101,3,FALSE)</f>
        <v>#N/A</v>
      </c>
      <c r="P171" s="232" t="e">
        <f>VLOOKUP(M171,'База данных спортсменов'!$A$2:$J$101,4,FALSE)</f>
        <v>#N/A</v>
      </c>
      <c r="Q171" s="236" t="e">
        <f>VLOOKUP(M171,'База данных спортсменов'!$A$2:$J$101,5,FALSE)</f>
        <v>#N/A</v>
      </c>
      <c r="R171" s="248" t="e">
        <f>VLOOKUP(M171,'База данных спортсменов'!$A$2:$J$101,6,FALSE)</f>
        <v>#N/A</v>
      </c>
      <c r="S171" s="232" t="e">
        <f>VLOOKUP(M171,'База данных спортсменов'!$A$2:$J$101,7,FALSE)</f>
        <v>#N/A</v>
      </c>
      <c r="T171" s="234" t="e">
        <f>VLOOKUP(M171,'База данных спортсменов'!$A$2:$J$101,8,FALSE)</f>
        <v>#N/A</v>
      </c>
      <c r="U171" s="236" t="e">
        <f>VLOOKUP(M171,'База данных спортсменов'!$A$2:$J$101,9,FALSE)</f>
        <v>#N/A</v>
      </c>
      <c r="V171" s="238" t="e">
        <f>VLOOKUP(M171,'База данных спортсменов'!$A$2:$J$101,10,FALSE)</f>
        <v>#N/A</v>
      </c>
      <c r="W171" s="254">
        <v>85</v>
      </c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2:35" s="151" customFormat="1" ht="26.1" customHeight="1">
      <c r="B172" s="152"/>
      <c r="C172" s="10"/>
      <c r="D172" s="10"/>
      <c r="E172" s="153"/>
      <c r="F172" s="154"/>
      <c r="G172" s="10"/>
      <c r="H172" s="155"/>
      <c r="I172" s="155"/>
      <c r="J172" s="10"/>
      <c r="K172" s="20"/>
      <c r="L172" s="10"/>
      <c r="M172" s="241"/>
      <c r="N172" s="243"/>
      <c r="O172" s="247"/>
      <c r="P172" s="233"/>
      <c r="Q172" s="237"/>
      <c r="R172" s="249"/>
      <c r="S172" s="233"/>
      <c r="T172" s="235"/>
      <c r="U172" s="237"/>
      <c r="V172" s="239"/>
      <c r="W172" s="255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2:35" s="151" customFormat="1" ht="26.1" customHeight="1">
      <c r="B173" s="152"/>
      <c r="C173" s="10"/>
      <c r="D173" s="10"/>
      <c r="E173" s="153"/>
      <c r="F173" s="154"/>
      <c r="G173" s="10"/>
      <c r="H173" s="155"/>
      <c r="I173" s="155"/>
      <c r="J173" s="10"/>
      <c r="K173" s="20"/>
      <c r="L173" s="10"/>
      <c r="M173" s="240">
        <v>86</v>
      </c>
      <c r="N173" s="242" t="e">
        <f>VLOOKUP(M173,'База данных спортсменов'!$A$2:$J$101,2,FALSE)</f>
        <v>#N/A</v>
      </c>
      <c r="O173" s="246" t="e">
        <f>VLOOKUP(M173,'База данных спортсменов'!$A$2:$J$101,3,FALSE)</f>
        <v>#N/A</v>
      </c>
      <c r="P173" s="232" t="e">
        <f>VLOOKUP(M173,'База данных спортсменов'!$A$2:$J$101,4,FALSE)</f>
        <v>#N/A</v>
      </c>
      <c r="Q173" s="236" t="e">
        <f>VLOOKUP(M173,'База данных спортсменов'!$A$2:$J$101,5,FALSE)</f>
        <v>#N/A</v>
      </c>
      <c r="R173" s="248" t="e">
        <f>VLOOKUP(M173,'База данных спортсменов'!$A$2:$J$101,6,FALSE)</f>
        <v>#N/A</v>
      </c>
      <c r="S173" s="232" t="e">
        <f>VLOOKUP(M173,'База данных спортсменов'!$A$2:$J$101,7,FALSE)</f>
        <v>#N/A</v>
      </c>
      <c r="T173" s="234" t="e">
        <f>VLOOKUP(M173,'База данных спортсменов'!$A$2:$J$101,8,FALSE)</f>
        <v>#N/A</v>
      </c>
      <c r="U173" s="236" t="e">
        <f>VLOOKUP(M173,'База данных спортсменов'!$A$2:$J$101,9,FALSE)</f>
        <v>#N/A</v>
      </c>
      <c r="V173" s="238" t="e">
        <f>VLOOKUP(M173,'База данных спортсменов'!$A$2:$J$101,10,FALSE)</f>
        <v>#N/A</v>
      </c>
      <c r="W173" s="254">
        <v>86</v>
      </c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2:35" s="151" customFormat="1" ht="26.1" customHeight="1">
      <c r="B174" s="152"/>
      <c r="C174" s="10"/>
      <c r="D174" s="10"/>
      <c r="E174" s="153"/>
      <c r="F174" s="154"/>
      <c r="G174" s="10"/>
      <c r="H174" s="155"/>
      <c r="I174" s="155"/>
      <c r="J174" s="10"/>
      <c r="K174" s="20"/>
      <c r="L174" s="10"/>
      <c r="M174" s="241"/>
      <c r="N174" s="243"/>
      <c r="O174" s="247"/>
      <c r="P174" s="233"/>
      <c r="Q174" s="237"/>
      <c r="R174" s="249"/>
      <c r="S174" s="233"/>
      <c r="T174" s="235"/>
      <c r="U174" s="237"/>
      <c r="V174" s="239"/>
      <c r="W174" s="255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2:35" s="151" customFormat="1" ht="26.1" customHeight="1">
      <c r="B175" s="152"/>
      <c r="C175" s="10"/>
      <c r="D175" s="10"/>
      <c r="E175" s="153"/>
      <c r="F175" s="154"/>
      <c r="G175" s="10"/>
      <c r="H175" s="155"/>
      <c r="I175" s="155"/>
      <c r="J175" s="10"/>
      <c r="K175" s="20"/>
      <c r="L175" s="10"/>
      <c r="M175" s="240">
        <v>87</v>
      </c>
      <c r="N175" s="242" t="e">
        <f>VLOOKUP(M175,'База данных спортсменов'!$A$2:$J$101,2,FALSE)</f>
        <v>#N/A</v>
      </c>
      <c r="O175" s="246" t="e">
        <f>VLOOKUP(M175,'База данных спортсменов'!$A$2:$J$101,3,FALSE)</f>
        <v>#N/A</v>
      </c>
      <c r="P175" s="232" t="e">
        <f>VLOOKUP(M175,'База данных спортсменов'!$A$2:$J$101,4,FALSE)</f>
        <v>#N/A</v>
      </c>
      <c r="Q175" s="236" t="e">
        <f>VLOOKUP(M175,'База данных спортсменов'!$A$2:$J$101,5,FALSE)</f>
        <v>#N/A</v>
      </c>
      <c r="R175" s="248" t="e">
        <f>VLOOKUP(M175,'База данных спортсменов'!$A$2:$J$101,6,FALSE)</f>
        <v>#N/A</v>
      </c>
      <c r="S175" s="232" t="e">
        <f>VLOOKUP(M175,'База данных спортсменов'!$A$2:$J$101,7,FALSE)</f>
        <v>#N/A</v>
      </c>
      <c r="T175" s="234" t="e">
        <f>VLOOKUP(M175,'База данных спортсменов'!$A$2:$J$101,8,FALSE)</f>
        <v>#N/A</v>
      </c>
      <c r="U175" s="236" t="e">
        <f>VLOOKUP(M175,'База данных спортсменов'!$A$2:$J$101,9,FALSE)</f>
        <v>#N/A</v>
      </c>
      <c r="V175" s="238" t="e">
        <f>VLOOKUP(M175,'База данных спортсменов'!$A$2:$J$101,10,FALSE)</f>
        <v>#N/A</v>
      </c>
      <c r="W175" s="254">
        <v>87</v>
      </c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2:35" s="151" customFormat="1" ht="26.1" customHeight="1">
      <c r="B176" s="152"/>
      <c r="C176" s="10"/>
      <c r="D176" s="10"/>
      <c r="E176" s="153"/>
      <c r="F176" s="154"/>
      <c r="G176" s="10"/>
      <c r="H176" s="155"/>
      <c r="I176" s="155"/>
      <c r="J176" s="10"/>
      <c r="K176" s="20"/>
      <c r="L176" s="10"/>
      <c r="M176" s="241"/>
      <c r="N176" s="243"/>
      <c r="O176" s="247"/>
      <c r="P176" s="233"/>
      <c r="Q176" s="237"/>
      <c r="R176" s="249"/>
      <c r="S176" s="233"/>
      <c r="T176" s="235"/>
      <c r="U176" s="237"/>
      <c r="V176" s="239"/>
      <c r="W176" s="255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2:35" s="151" customFormat="1" ht="26.1" customHeight="1">
      <c r="B177" s="152"/>
      <c r="C177" s="10"/>
      <c r="D177" s="10"/>
      <c r="E177" s="153"/>
      <c r="F177" s="154"/>
      <c r="G177" s="10"/>
      <c r="H177" s="155"/>
      <c r="I177" s="155"/>
      <c r="J177" s="10"/>
      <c r="K177" s="20"/>
      <c r="L177" s="10"/>
      <c r="M177" s="240">
        <v>88</v>
      </c>
      <c r="N177" s="242" t="e">
        <f>VLOOKUP(M177,'База данных спортсменов'!$A$2:$J$101,2,FALSE)</f>
        <v>#N/A</v>
      </c>
      <c r="O177" s="246" t="e">
        <f>VLOOKUP(M177,'База данных спортсменов'!$A$2:$J$101,3,FALSE)</f>
        <v>#N/A</v>
      </c>
      <c r="P177" s="232" t="e">
        <f>VLOOKUP(M177,'База данных спортсменов'!$A$2:$J$101,4,FALSE)</f>
        <v>#N/A</v>
      </c>
      <c r="Q177" s="236" t="e">
        <f>VLOOKUP(M177,'База данных спортсменов'!$A$2:$J$101,5,FALSE)</f>
        <v>#N/A</v>
      </c>
      <c r="R177" s="248" t="e">
        <f>VLOOKUP(M177,'База данных спортсменов'!$A$2:$J$101,6,FALSE)</f>
        <v>#N/A</v>
      </c>
      <c r="S177" s="232" t="e">
        <f>VLOOKUP(M177,'База данных спортсменов'!$A$2:$J$101,7,FALSE)</f>
        <v>#N/A</v>
      </c>
      <c r="T177" s="234" t="e">
        <f>VLOOKUP(M177,'База данных спортсменов'!$A$2:$J$101,8,FALSE)</f>
        <v>#N/A</v>
      </c>
      <c r="U177" s="236" t="e">
        <f>VLOOKUP(M177,'База данных спортсменов'!$A$2:$J$101,9,FALSE)</f>
        <v>#N/A</v>
      </c>
      <c r="V177" s="238" t="e">
        <f>VLOOKUP(M177,'База данных спортсменов'!$A$2:$J$101,10,FALSE)</f>
        <v>#N/A</v>
      </c>
      <c r="W177" s="254">
        <v>88</v>
      </c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2:35" s="151" customFormat="1" ht="26.1" customHeight="1">
      <c r="B178" s="152"/>
      <c r="C178" s="10"/>
      <c r="D178" s="10"/>
      <c r="E178" s="153"/>
      <c r="F178" s="154"/>
      <c r="G178" s="10"/>
      <c r="H178" s="155"/>
      <c r="I178" s="155"/>
      <c r="J178" s="10"/>
      <c r="K178" s="20"/>
      <c r="L178" s="10"/>
      <c r="M178" s="241"/>
      <c r="N178" s="243"/>
      <c r="O178" s="247"/>
      <c r="P178" s="233"/>
      <c r="Q178" s="237"/>
      <c r="R178" s="249"/>
      <c r="S178" s="233"/>
      <c r="T178" s="235"/>
      <c r="U178" s="237"/>
      <c r="V178" s="239"/>
      <c r="W178" s="255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2:35" ht="26.1" customHeight="1">
      <c r="M179" s="240">
        <v>89</v>
      </c>
      <c r="N179" s="242" t="e">
        <f>VLOOKUP(M179,'База данных спортсменов'!$A$2:$J$101,2,FALSE)</f>
        <v>#N/A</v>
      </c>
      <c r="O179" s="246" t="e">
        <f>VLOOKUP(M179,'База данных спортсменов'!$A$2:$J$101,3,FALSE)</f>
        <v>#N/A</v>
      </c>
      <c r="P179" s="232" t="e">
        <f>VLOOKUP(M179,'База данных спортсменов'!$A$2:$J$101,4,FALSE)</f>
        <v>#N/A</v>
      </c>
      <c r="Q179" s="236" t="e">
        <f>VLOOKUP(M179,'База данных спортсменов'!$A$2:$J$101,5,FALSE)</f>
        <v>#N/A</v>
      </c>
      <c r="R179" s="248" t="e">
        <f>VLOOKUP(M179,'База данных спортсменов'!$A$2:$J$101,6,FALSE)</f>
        <v>#N/A</v>
      </c>
      <c r="S179" s="232" t="e">
        <f>VLOOKUP(M179,'База данных спортсменов'!$A$2:$J$101,7,FALSE)</f>
        <v>#N/A</v>
      </c>
      <c r="T179" s="234" t="e">
        <f>VLOOKUP(M179,'База данных спортсменов'!$A$2:$J$101,8,FALSE)</f>
        <v>#N/A</v>
      </c>
      <c r="U179" s="236" t="e">
        <f>VLOOKUP(M179,'База данных спортсменов'!$A$2:$J$101,9,FALSE)</f>
        <v>#N/A</v>
      </c>
      <c r="V179" s="238" t="e">
        <f>VLOOKUP(M179,'База данных спортсменов'!$A$2:$J$101,10,FALSE)</f>
        <v>#N/A</v>
      </c>
      <c r="W179" s="254">
        <v>89</v>
      </c>
    </row>
    <row r="180" spans="2:35" ht="26.1" customHeight="1">
      <c r="M180" s="241"/>
      <c r="N180" s="243"/>
      <c r="O180" s="247"/>
      <c r="P180" s="233"/>
      <c r="Q180" s="237"/>
      <c r="R180" s="249"/>
      <c r="S180" s="233"/>
      <c r="T180" s="235"/>
      <c r="U180" s="237"/>
      <c r="V180" s="239"/>
      <c r="W180" s="255"/>
    </row>
    <row r="181" spans="2:35" ht="26.1" customHeight="1">
      <c r="M181" s="240">
        <v>90</v>
      </c>
      <c r="N181" s="242" t="e">
        <f>VLOOKUP(M181,'База данных спортсменов'!$A$2:$J$101,2,FALSE)</f>
        <v>#N/A</v>
      </c>
      <c r="O181" s="246" t="e">
        <f>VLOOKUP(M181,'База данных спортсменов'!$A$2:$J$101,3,FALSE)</f>
        <v>#N/A</v>
      </c>
      <c r="P181" s="232" t="e">
        <f>VLOOKUP(M181,'База данных спортсменов'!$A$2:$J$101,4,FALSE)</f>
        <v>#N/A</v>
      </c>
      <c r="Q181" s="236" t="e">
        <f>VLOOKUP(M181,'База данных спортсменов'!$A$2:$J$101,5,FALSE)</f>
        <v>#N/A</v>
      </c>
      <c r="R181" s="248" t="e">
        <f>VLOOKUP(M181,'База данных спортсменов'!$A$2:$J$101,6,FALSE)</f>
        <v>#N/A</v>
      </c>
      <c r="S181" s="232" t="e">
        <f>VLOOKUP(M181,'База данных спортсменов'!$A$2:$J$101,7,FALSE)</f>
        <v>#N/A</v>
      </c>
      <c r="T181" s="234" t="e">
        <f>VLOOKUP(M181,'База данных спортсменов'!$A$2:$J$101,8,FALSE)</f>
        <v>#N/A</v>
      </c>
      <c r="U181" s="236" t="e">
        <f>VLOOKUP(M181,'База данных спортсменов'!$A$2:$J$101,9,FALSE)</f>
        <v>#N/A</v>
      </c>
      <c r="V181" s="238" t="e">
        <f>VLOOKUP(M181,'База данных спортсменов'!$A$2:$J$101,10,FALSE)</f>
        <v>#N/A</v>
      </c>
      <c r="W181" s="254">
        <v>90</v>
      </c>
    </row>
    <row r="182" spans="2:35" ht="26.1" customHeight="1">
      <c r="M182" s="241"/>
      <c r="N182" s="243"/>
      <c r="O182" s="247"/>
      <c r="P182" s="233"/>
      <c r="Q182" s="237"/>
      <c r="R182" s="249"/>
      <c r="S182" s="233"/>
      <c r="T182" s="235"/>
      <c r="U182" s="237"/>
      <c r="V182" s="239"/>
      <c r="W182" s="255"/>
    </row>
    <row r="183" spans="2:35" ht="26.1" customHeight="1">
      <c r="M183" s="240">
        <v>91</v>
      </c>
      <c r="N183" s="242" t="e">
        <f>VLOOKUP(M183,'База данных спортсменов'!$A$2:$J$101,2,FALSE)</f>
        <v>#N/A</v>
      </c>
      <c r="O183" s="246" t="e">
        <f>VLOOKUP(M183,'База данных спортсменов'!$A$2:$J$101,3,FALSE)</f>
        <v>#N/A</v>
      </c>
      <c r="P183" s="232" t="e">
        <f>VLOOKUP(M183,'База данных спортсменов'!$A$2:$J$101,4,FALSE)</f>
        <v>#N/A</v>
      </c>
      <c r="Q183" s="236" t="e">
        <f>VLOOKUP(M183,'База данных спортсменов'!$A$2:$J$101,5,FALSE)</f>
        <v>#N/A</v>
      </c>
      <c r="R183" s="248" t="e">
        <f>VLOOKUP(M183,'База данных спортсменов'!$A$2:$J$101,6,FALSE)</f>
        <v>#N/A</v>
      </c>
      <c r="S183" s="232" t="e">
        <f>VLOOKUP(M183,'База данных спортсменов'!$A$2:$J$101,7,FALSE)</f>
        <v>#N/A</v>
      </c>
      <c r="T183" s="234" t="e">
        <f>VLOOKUP(M183,'База данных спортсменов'!$A$2:$J$101,8,FALSE)</f>
        <v>#N/A</v>
      </c>
      <c r="U183" s="236" t="e">
        <f>VLOOKUP(M183,'База данных спортсменов'!$A$2:$J$101,9,FALSE)</f>
        <v>#N/A</v>
      </c>
      <c r="V183" s="238" t="e">
        <f>VLOOKUP(M183,'База данных спортсменов'!$A$2:$J$101,10,FALSE)</f>
        <v>#N/A</v>
      </c>
      <c r="W183" s="254">
        <v>91</v>
      </c>
    </row>
    <row r="184" spans="2:35" ht="26.1" customHeight="1">
      <c r="M184" s="241"/>
      <c r="N184" s="243"/>
      <c r="O184" s="247"/>
      <c r="P184" s="233"/>
      <c r="Q184" s="237"/>
      <c r="R184" s="249"/>
      <c r="S184" s="233"/>
      <c r="T184" s="235"/>
      <c r="U184" s="237"/>
      <c r="V184" s="239"/>
      <c r="W184" s="255"/>
    </row>
    <row r="185" spans="2:35" ht="26.1" customHeight="1">
      <c r="M185" s="240">
        <v>92</v>
      </c>
      <c r="N185" s="242" t="e">
        <f>VLOOKUP(M185,'База данных спортсменов'!$A$2:$J$101,2,FALSE)</f>
        <v>#N/A</v>
      </c>
      <c r="O185" s="246" t="e">
        <f>VLOOKUP(M185,'База данных спортсменов'!$A$2:$J$101,3,FALSE)</f>
        <v>#N/A</v>
      </c>
      <c r="P185" s="232" t="e">
        <f>VLOOKUP(M185,'База данных спортсменов'!$A$2:$J$101,4,FALSE)</f>
        <v>#N/A</v>
      </c>
      <c r="Q185" s="236" t="e">
        <f>VLOOKUP(M185,'База данных спортсменов'!$A$2:$J$101,5,FALSE)</f>
        <v>#N/A</v>
      </c>
      <c r="R185" s="248" t="e">
        <f>VLOOKUP(M185,'База данных спортсменов'!$A$2:$J$101,6,FALSE)</f>
        <v>#N/A</v>
      </c>
      <c r="S185" s="232" t="e">
        <f>VLOOKUP(M185,'База данных спортсменов'!$A$2:$J$101,7,FALSE)</f>
        <v>#N/A</v>
      </c>
      <c r="T185" s="234" t="e">
        <f>VLOOKUP(M185,'База данных спортсменов'!$A$2:$J$101,8,FALSE)</f>
        <v>#N/A</v>
      </c>
      <c r="U185" s="236" t="e">
        <f>VLOOKUP(M185,'База данных спортсменов'!$A$2:$J$101,9,FALSE)</f>
        <v>#N/A</v>
      </c>
      <c r="V185" s="238" t="e">
        <f>VLOOKUP(M185,'База данных спортсменов'!$A$2:$J$101,10,FALSE)</f>
        <v>#N/A</v>
      </c>
      <c r="W185" s="254">
        <v>92</v>
      </c>
    </row>
    <row r="186" spans="2:35" ht="26.1" customHeight="1">
      <c r="M186" s="241"/>
      <c r="N186" s="243"/>
      <c r="O186" s="247"/>
      <c r="P186" s="233"/>
      <c r="Q186" s="237"/>
      <c r="R186" s="249"/>
      <c r="S186" s="233"/>
      <c r="T186" s="235"/>
      <c r="U186" s="237"/>
      <c r="V186" s="239"/>
      <c r="W186" s="255"/>
    </row>
    <row r="187" spans="2:35" ht="26.1" customHeight="1">
      <c r="M187" s="240">
        <v>93</v>
      </c>
      <c r="N187" s="242" t="e">
        <f>VLOOKUP(M187,'База данных спортсменов'!$A$2:$J$101,2,FALSE)</f>
        <v>#N/A</v>
      </c>
      <c r="O187" s="246" t="e">
        <f>VLOOKUP(M187,'База данных спортсменов'!$A$2:$J$101,3,FALSE)</f>
        <v>#N/A</v>
      </c>
      <c r="P187" s="232" t="e">
        <f>VLOOKUP(M187,'База данных спортсменов'!$A$2:$J$101,4,FALSE)</f>
        <v>#N/A</v>
      </c>
      <c r="Q187" s="236" t="e">
        <f>VLOOKUP(M187,'База данных спортсменов'!$A$2:$J$101,5,FALSE)</f>
        <v>#N/A</v>
      </c>
      <c r="R187" s="248" t="e">
        <f>VLOOKUP(M187,'База данных спортсменов'!$A$2:$J$101,6,FALSE)</f>
        <v>#N/A</v>
      </c>
      <c r="S187" s="232" t="e">
        <f>VLOOKUP(M187,'База данных спортсменов'!$A$2:$J$101,7,FALSE)</f>
        <v>#N/A</v>
      </c>
      <c r="T187" s="234" t="e">
        <f>VLOOKUP(M187,'База данных спортсменов'!$A$2:$J$101,8,FALSE)</f>
        <v>#N/A</v>
      </c>
      <c r="U187" s="236" t="e">
        <f>VLOOKUP(M187,'База данных спортсменов'!$A$2:$J$101,9,FALSE)</f>
        <v>#N/A</v>
      </c>
      <c r="V187" s="238" t="e">
        <f>VLOOKUP(M187,'База данных спортсменов'!$A$2:$J$101,10,FALSE)</f>
        <v>#N/A</v>
      </c>
      <c r="W187" s="254">
        <v>93</v>
      </c>
    </row>
    <row r="188" spans="2:35" ht="26.1" customHeight="1">
      <c r="M188" s="241"/>
      <c r="N188" s="243"/>
      <c r="O188" s="247"/>
      <c r="P188" s="233"/>
      <c r="Q188" s="237"/>
      <c r="R188" s="249"/>
      <c r="S188" s="233"/>
      <c r="T188" s="235"/>
      <c r="U188" s="237"/>
      <c r="V188" s="239"/>
      <c r="W188" s="255"/>
    </row>
    <row r="189" spans="2:35" ht="26.1" customHeight="1">
      <c r="M189" s="240">
        <v>94</v>
      </c>
      <c r="N189" s="242" t="e">
        <f>VLOOKUP(M189,'База данных спортсменов'!$A$2:$J$101,2,FALSE)</f>
        <v>#N/A</v>
      </c>
      <c r="O189" s="246" t="e">
        <f>VLOOKUP(M189,'База данных спортсменов'!$A$2:$J$101,3,FALSE)</f>
        <v>#N/A</v>
      </c>
      <c r="P189" s="232" t="e">
        <f>VLOOKUP(M189,'База данных спортсменов'!$A$2:$J$101,4,FALSE)</f>
        <v>#N/A</v>
      </c>
      <c r="Q189" s="236" t="e">
        <f>VLOOKUP(M189,'База данных спортсменов'!$A$2:$J$101,5,FALSE)</f>
        <v>#N/A</v>
      </c>
      <c r="R189" s="248" t="e">
        <f>VLOOKUP(M189,'База данных спортсменов'!$A$2:$J$101,6,FALSE)</f>
        <v>#N/A</v>
      </c>
      <c r="S189" s="232" t="e">
        <f>VLOOKUP(M189,'База данных спортсменов'!$A$2:$J$101,7,FALSE)</f>
        <v>#N/A</v>
      </c>
      <c r="T189" s="234" t="e">
        <f>VLOOKUP(M189,'База данных спортсменов'!$A$2:$J$101,8,FALSE)</f>
        <v>#N/A</v>
      </c>
      <c r="U189" s="236" t="e">
        <f>VLOOKUP(M189,'База данных спортсменов'!$A$2:$J$101,9,FALSE)</f>
        <v>#N/A</v>
      </c>
      <c r="V189" s="238" t="e">
        <f>VLOOKUP(M189,'База данных спортсменов'!$A$2:$J$101,10,FALSE)</f>
        <v>#N/A</v>
      </c>
      <c r="W189" s="254">
        <v>94</v>
      </c>
    </row>
    <row r="190" spans="2:35" ht="26.1" customHeight="1">
      <c r="M190" s="241"/>
      <c r="N190" s="243"/>
      <c r="O190" s="247"/>
      <c r="P190" s="233"/>
      <c r="Q190" s="237"/>
      <c r="R190" s="249"/>
      <c r="S190" s="233"/>
      <c r="T190" s="235"/>
      <c r="U190" s="237"/>
      <c r="V190" s="239"/>
      <c r="W190" s="255"/>
    </row>
    <row r="191" spans="2:35" ht="26.1" customHeight="1">
      <c r="M191" s="240">
        <v>95</v>
      </c>
      <c r="N191" s="242" t="e">
        <f>VLOOKUP(M191,'База данных спортсменов'!$A$2:$J$101,2,FALSE)</f>
        <v>#N/A</v>
      </c>
      <c r="O191" s="246" t="e">
        <f>VLOOKUP(M191,'База данных спортсменов'!$A$2:$J$101,3,FALSE)</f>
        <v>#N/A</v>
      </c>
      <c r="P191" s="232" t="e">
        <f>VLOOKUP(M191,'База данных спортсменов'!$A$2:$J$101,4,FALSE)</f>
        <v>#N/A</v>
      </c>
      <c r="Q191" s="236" t="e">
        <f>VLOOKUP(M191,'База данных спортсменов'!$A$2:$J$101,5,FALSE)</f>
        <v>#N/A</v>
      </c>
      <c r="R191" s="248" t="e">
        <f>VLOOKUP(M191,'База данных спортсменов'!$A$2:$J$101,6,FALSE)</f>
        <v>#N/A</v>
      </c>
      <c r="S191" s="232" t="e">
        <f>VLOOKUP(M191,'База данных спортсменов'!$A$2:$J$101,7,FALSE)</f>
        <v>#N/A</v>
      </c>
      <c r="T191" s="234" t="e">
        <f>VLOOKUP(M191,'База данных спортсменов'!$A$2:$J$101,8,FALSE)</f>
        <v>#N/A</v>
      </c>
      <c r="U191" s="236" t="e">
        <f>VLOOKUP(M191,'База данных спортсменов'!$A$2:$J$101,9,FALSE)</f>
        <v>#N/A</v>
      </c>
      <c r="V191" s="238" t="e">
        <f>VLOOKUP(M191,'База данных спортсменов'!$A$2:$J$101,10,FALSE)</f>
        <v>#N/A</v>
      </c>
      <c r="W191" s="254">
        <v>95</v>
      </c>
    </row>
    <row r="192" spans="2:35" ht="26.1" customHeight="1">
      <c r="M192" s="241"/>
      <c r="N192" s="243"/>
      <c r="O192" s="247"/>
      <c r="P192" s="233"/>
      <c r="Q192" s="237"/>
      <c r="R192" s="249"/>
      <c r="S192" s="233"/>
      <c r="T192" s="235"/>
      <c r="U192" s="237"/>
      <c r="V192" s="239"/>
      <c r="W192" s="255"/>
    </row>
    <row r="193" spans="13:23" ht="26.1" customHeight="1">
      <c r="M193" s="240">
        <v>96</v>
      </c>
      <c r="N193" s="242" t="e">
        <f>VLOOKUP(M193,'База данных спортсменов'!$A$2:$J$101,2,FALSE)</f>
        <v>#N/A</v>
      </c>
      <c r="O193" s="246" t="e">
        <f>VLOOKUP(M193,'База данных спортсменов'!$A$2:$J$101,3,FALSE)</f>
        <v>#N/A</v>
      </c>
      <c r="P193" s="232" t="e">
        <f>VLOOKUP(M193,'База данных спортсменов'!$A$2:$J$101,4,FALSE)</f>
        <v>#N/A</v>
      </c>
      <c r="Q193" s="236" t="e">
        <f>VLOOKUP(M193,'База данных спортсменов'!$A$2:$J$101,5,FALSE)</f>
        <v>#N/A</v>
      </c>
      <c r="R193" s="248" t="e">
        <f>VLOOKUP(M193,'База данных спортсменов'!$A$2:$J$101,6,FALSE)</f>
        <v>#N/A</v>
      </c>
      <c r="S193" s="232" t="e">
        <f>VLOOKUP(M193,'База данных спортсменов'!$A$2:$J$101,7,FALSE)</f>
        <v>#N/A</v>
      </c>
      <c r="T193" s="234" t="e">
        <f>VLOOKUP(M193,'База данных спортсменов'!$A$2:$J$101,8,FALSE)</f>
        <v>#N/A</v>
      </c>
      <c r="U193" s="236" t="e">
        <f>VLOOKUP(M193,'База данных спортсменов'!$A$2:$J$101,9,FALSE)</f>
        <v>#N/A</v>
      </c>
      <c r="V193" s="238" t="e">
        <f>VLOOKUP(M193,'База данных спортсменов'!$A$2:$J$101,10,FALSE)</f>
        <v>#N/A</v>
      </c>
      <c r="W193" s="254">
        <v>96</v>
      </c>
    </row>
    <row r="194" spans="13:23" ht="26.1" customHeight="1">
      <c r="M194" s="241"/>
      <c r="N194" s="243"/>
      <c r="O194" s="247"/>
      <c r="P194" s="233"/>
      <c r="Q194" s="237"/>
      <c r="R194" s="249"/>
      <c r="S194" s="233"/>
      <c r="T194" s="235"/>
      <c r="U194" s="237"/>
      <c r="V194" s="239"/>
      <c r="W194" s="255"/>
    </row>
    <row r="195" spans="13:23" ht="26.1" customHeight="1">
      <c r="M195" s="240">
        <v>97</v>
      </c>
      <c r="N195" s="242" t="e">
        <f>VLOOKUP(M195,'База данных спортсменов'!$A$2:$J$101,2,FALSE)</f>
        <v>#N/A</v>
      </c>
      <c r="O195" s="246" t="e">
        <f>VLOOKUP(M195,'База данных спортсменов'!$A$2:$J$101,3,FALSE)</f>
        <v>#N/A</v>
      </c>
      <c r="P195" s="232" t="e">
        <f>VLOOKUP(M195,'База данных спортсменов'!$A$2:$J$101,4,FALSE)</f>
        <v>#N/A</v>
      </c>
      <c r="Q195" s="236" t="e">
        <f>VLOOKUP(M195,'База данных спортсменов'!$A$2:$J$101,5,FALSE)</f>
        <v>#N/A</v>
      </c>
      <c r="R195" s="248" t="e">
        <f>VLOOKUP(M195,'База данных спортсменов'!$A$2:$J$101,6,FALSE)</f>
        <v>#N/A</v>
      </c>
      <c r="S195" s="232" t="e">
        <f>VLOOKUP(M195,'База данных спортсменов'!$A$2:$J$101,7,FALSE)</f>
        <v>#N/A</v>
      </c>
      <c r="T195" s="234" t="e">
        <f>VLOOKUP(M195,'База данных спортсменов'!$A$2:$J$101,8,FALSE)</f>
        <v>#N/A</v>
      </c>
      <c r="U195" s="236" t="e">
        <f>VLOOKUP(M195,'База данных спортсменов'!$A$2:$J$101,9,FALSE)</f>
        <v>#N/A</v>
      </c>
      <c r="V195" s="238" t="e">
        <f>VLOOKUP(M195,'База данных спортсменов'!$A$2:$J$101,10,FALSE)</f>
        <v>#N/A</v>
      </c>
      <c r="W195" s="254">
        <v>97</v>
      </c>
    </row>
    <row r="196" spans="13:23" ht="26.1" customHeight="1">
      <c r="M196" s="241"/>
      <c r="N196" s="243"/>
      <c r="O196" s="247"/>
      <c r="P196" s="233"/>
      <c r="Q196" s="237"/>
      <c r="R196" s="249"/>
      <c r="S196" s="233"/>
      <c r="T196" s="235"/>
      <c r="U196" s="237"/>
      <c r="V196" s="239"/>
      <c r="W196" s="255"/>
    </row>
    <row r="197" spans="13:23" ht="26.1" customHeight="1">
      <c r="M197" s="240">
        <v>98</v>
      </c>
      <c r="N197" s="242" t="e">
        <f>VLOOKUP(M197,'База данных спортсменов'!$A$2:$J$101,2,FALSE)</f>
        <v>#N/A</v>
      </c>
      <c r="O197" s="246" t="e">
        <f>VLOOKUP(M197,'База данных спортсменов'!$A$2:$J$101,3,FALSE)</f>
        <v>#N/A</v>
      </c>
      <c r="P197" s="232" t="e">
        <f>VLOOKUP(M197,'База данных спортсменов'!$A$2:$J$101,4,FALSE)</f>
        <v>#N/A</v>
      </c>
      <c r="Q197" s="236" t="e">
        <f>VLOOKUP(M197,'База данных спортсменов'!$A$2:$J$101,5,FALSE)</f>
        <v>#N/A</v>
      </c>
      <c r="R197" s="248" t="e">
        <f>VLOOKUP(M197,'База данных спортсменов'!$A$2:$J$101,6,FALSE)</f>
        <v>#N/A</v>
      </c>
      <c r="S197" s="232" t="e">
        <f>VLOOKUP(M197,'База данных спортсменов'!$A$2:$J$101,7,FALSE)</f>
        <v>#N/A</v>
      </c>
      <c r="T197" s="234" t="e">
        <f>VLOOKUP(M197,'База данных спортсменов'!$A$2:$J$101,8,FALSE)</f>
        <v>#N/A</v>
      </c>
      <c r="U197" s="236" t="e">
        <f>VLOOKUP(M197,'База данных спортсменов'!$A$2:$J$101,9,FALSE)</f>
        <v>#N/A</v>
      </c>
      <c r="V197" s="238" t="e">
        <f>VLOOKUP(M197,'База данных спортсменов'!$A$2:$J$101,10,FALSE)</f>
        <v>#N/A</v>
      </c>
      <c r="W197" s="254">
        <v>98</v>
      </c>
    </row>
    <row r="198" spans="13:23" ht="26.1" customHeight="1">
      <c r="M198" s="241"/>
      <c r="N198" s="243"/>
      <c r="O198" s="247"/>
      <c r="P198" s="233"/>
      <c r="Q198" s="237"/>
      <c r="R198" s="249"/>
      <c r="S198" s="233"/>
      <c r="T198" s="235"/>
      <c r="U198" s="237"/>
      <c r="V198" s="239"/>
      <c r="W198" s="255"/>
    </row>
    <row r="199" spans="13:23" ht="26.1" customHeight="1">
      <c r="M199" s="240">
        <v>99</v>
      </c>
      <c r="N199" s="242" t="e">
        <f>VLOOKUP(M199,'База данных спортсменов'!$A$2:$J$101,2,FALSE)</f>
        <v>#N/A</v>
      </c>
      <c r="O199" s="246" t="e">
        <f>VLOOKUP(M199,'База данных спортсменов'!$A$2:$J$101,3,FALSE)</f>
        <v>#N/A</v>
      </c>
      <c r="P199" s="232" t="e">
        <f>VLOOKUP(M199,'База данных спортсменов'!$A$2:$J$101,4,FALSE)</f>
        <v>#N/A</v>
      </c>
      <c r="Q199" s="236" t="e">
        <f>VLOOKUP(M199,'База данных спортсменов'!$A$2:$J$101,5,FALSE)</f>
        <v>#N/A</v>
      </c>
      <c r="R199" s="248" t="e">
        <f>VLOOKUP(M199,'База данных спортсменов'!$A$2:$J$101,6,FALSE)</f>
        <v>#N/A</v>
      </c>
      <c r="S199" s="232" t="e">
        <f>VLOOKUP(M199,'База данных спортсменов'!$A$2:$J$101,7,FALSE)</f>
        <v>#N/A</v>
      </c>
      <c r="T199" s="234" t="e">
        <f>VLOOKUP(M199,'База данных спортсменов'!$A$2:$J$101,8,FALSE)</f>
        <v>#N/A</v>
      </c>
      <c r="U199" s="236" t="e">
        <f>VLOOKUP(M199,'База данных спортсменов'!$A$2:$J$101,9,FALSE)</f>
        <v>#N/A</v>
      </c>
      <c r="V199" s="238" t="e">
        <f>VLOOKUP(M199,'База данных спортсменов'!$A$2:$J$101,10,FALSE)</f>
        <v>#N/A</v>
      </c>
      <c r="W199" s="254">
        <v>99</v>
      </c>
    </row>
    <row r="200" spans="13:23" ht="26.1" customHeight="1">
      <c r="M200" s="241"/>
      <c r="N200" s="243"/>
      <c r="O200" s="247"/>
      <c r="P200" s="233"/>
      <c r="Q200" s="237"/>
      <c r="R200" s="249"/>
      <c r="S200" s="233"/>
      <c r="T200" s="235"/>
      <c r="U200" s="237"/>
      <c r="V200" s="239"/>
      <c r="W200" s="255"/>
    </row>
    <row r="201" spans="13:23" ht="26.1" customHeight="1">
      <c r="M201" s="240">
        <v>100</v>
      </c>
      <c r="N201" s="242" t="e">
        <f>VLOOKUP(M201,'База данных спортсменов'!$A$2:$J$101,2,FALSE)</f>
        <v>#N/A</v>
      </c>
      <c r="O201" s="246" t="e">
        <f>VLOOKUP(M201,'База данных спортсменов'!$A$2:$J$101,3,FALSE)</f>
        <v>#N/A</v>
      </c>
      <c r="P201" s="232" t="e">
        <f>VLOOKUP(M201,'База данных спортсменов'!$A$2:$J$101,4,FALSE)</f>
        <v>#N/A</v>
      </c>
      <c r="Q201" s="236" t="e">
        <f>VLOOKUP(M201,'База данных спортсменов'!$A$2:$J$101,5,FALSE)</f>
        <v>#N/A</v>
      </c>
      <c r="R201" s="248" t="e">
        <f>VLOOKUP(M201,'База данных спортсменов'!$A$2:$J$101,6,FALSE)</f>
        <v>#N/A</v>
      </c>
      <c r="S201" s="232" t="e">
        <f>VLOOKUP(M201,'База данных спортсменов'!$A$2:$J$101,7,FALSE)</f>
        <v>#N/A</v>
      </c>
      <c r="T201" s="234" t="e">
        <f>VLOOKUP(M201,'База данных спортсменов'!$A$2:$J$101,8,FALSE)</f>
        <v>#N/A</v>
      </c>
      <c r="U201" s="236" t="e">
        <f>VLOOKUP(M201,'База данных спортсменов'!$A$2:$J$101,9,FALSE)</f>
        <v>#N/A</v>
      </c>
      <c r="V201" s="238" t="e">
        <f>VLOOKUP(M201,'База данных спортсменов'!$A$2:$J$101,10,FALSE)</f>
        <v>#N/A</v>
      </c>
      <c r="W201" s="254">
        <v>100</v>
      </c>
    </row>
    <row r="202" spans="13:23" ht="26.1" customHeight="1">
      <c r="M202" s="241"/>
      <c r="N202" s="243"/>
      <c r="O202" s="247"/>
      <c r="P202" s="233"/>
      <c r="Q202" s="237"/>
      <c r="R202" s="249"/>
      <c r="S202" s="233"/>
      <c r="T202" s="235"/>
      <c r="U202" s="237"/>
      <c r="V202" s="239"/>
      <c r="W202" s="255"/>
    </row>
  </sheetData>
  <sheetProtection password="EFBF" sheet="1" objects="1" scenarios="1"/>
  <mergeCells count="1102">
    <mergeCell ref="V197:V198"/>
    <mergeCell ref="W197:W198"/>
    <mergeCell ref="A1:K1"/>
    <mergeCell ref="M1:W1"/>
    <mergeCell ref="W195:W196"/>
    <mergeCell ref="S197:S198"/>
    <mergeCell ref="T197:T198"/>
    <mergeCell ref="U197:U198"/>
    <mergeCell ref="V195:V196"/>
    <mergeCell ref="N195:N196"/>
    <mergeCell ref="S201:S202"/>
    <mergeCell ref="T201:T202"/>
    <mergeCell ref="V201:V202"/>
    <mergeCell ref="W199:W200"/>
    <mergeCell ref="W201:W202"/>
    <mergeCell ref="U201:U202"/>
    <mergeCell ref="O199:O200"/>
    <mergeCell ref="P199:P200"/>
    <mergeCell ref="Q201:Q202"/>
    <mergeCell ref="V199:V200"/>
    <mergeCell ref="T199:T200"/>
    <mergeCell ref="R201:R202"/>
    <mergeCell ref="Q199:Q200"/>
    <mergeCell ref="S199:S200"/>
    <mergeCell ref="R199:R200"/>
    <mergeCell ref="U199:U200"/>
    <mergeCell ref="O195:O196"/>
    <mergeCell ref="P195:P196"/>
    <mergeCell ref="R195:R196"/>
    <mergeCell ref="Q195:Q196"/>
    <mergeCell ref="M201:M202"/>
    <mergeCell ref="N201:N202"/>
    <mergeCell ref="O201:O202"/>
    <mergeCell ref="P201:P202"/>
    <mergeCell ref="M199:M200"/>
    <mergeCell ref="N199:N200"/>
    <mergeCell ref="U193:U194"/>
    <mergeCell ref="R197:R198"/>
    <mergeCell ref="S195:S196"/>
    <mergeCell ref="T195:T196"/>
    <mergeCell ref="U195:U196"/>
    <mergeCell ref="Q197:Q198"/>
    <mergeCell ref="T193:T194"/>
    <mergeCell ref="V193:V194"/>
    <mergeCell ref="R191:R192"/>
    <mergeCell ref="Q193:Q194"/>
    <mergeCell ref="V191:V192"/>
    <mergeCell ref="M197:M198"/>
    <mergeCell ref="N197:N198"/>
    <mergeCell ref="O197:O198"/>
    <mergeCell ref="P197:P198"/>
    <mergeCell ref="N191:N192"/>
    <mergeCell ref="O191:O192"/>
    <mergeCell ref="M193:M194"/>
    <mergeCell ref="N193:N194"/>
    <mergeCell ref="O193:O194"/>
    <mergeCell ref="P193:P194"/>
    <mergeCell ref="M195:M196"/>
    <mergeCell ref="W191:W192"/>
    <mergeCell ref="S191:S192"/>
    <mergeCell ref="T191:T192"/>
    <mergeCell ref="U191:U192"/>
    <mergeCell ref="W193:W194"/>
    <mergeCell ref="M191:M192"/>
    <mergeCell ref="M189:M190"/>
    <mergeCell ref="M185:M186"/>
    <mergeCell ref="N189:N190"/>
    <mergeCell ref="O189:O190"/>
    <mergeCell ref="P189:P190"/>
    <mergeCell ref="P191:P192"/>
    <mergeCell ref="R193:R194"/>
    <mergeCell ref="S193:S194"/>
    <mergeCell ref="R187:R188"/>
    <mergeCell ref="S185:S186"/>
    <mergeCell ref="N185:N186"/>
    <mergeCell ref="O185:O186"/>
    <mergeCell ref="P185:P186"/>
    <mergeCell ref="Q191:Q192"/>
    <mergeCell ref="V187:V188"/>
    <mergeCell ref="W187:W188"/>
    <mergeCell ref="W185:W186"/>
    <mergeCell ref="V185:V186"/>
    <mergeCell ref="Q185:Q186"/>
    <mergeCell ref="R185:R186"/>
    <mergeCell ref="U187:U188"/>
    <mergeCell ref="S187:S188"/>
    <mergeCell ref="T187:T188"/>
    <mergeCell ref="N183:N184"/>
    <mergeCell ref="O183:O184"/>
    <mergeCell ref="W183:W184"/>
    <mergeCell ref="U185:U186"/>
    <mergeCell ref="V183:V184"/>
    <mergeCell ref="P183:P184"/>
    <mergeCell ref="Q183:Q184"/>
    <mergeCell ref="T183:T184"/>
    <mergeCell ref="U183:U184"/>
    <mergeCell ref="T185:T186"/>
    <mergeCell ref="Q189:Q190"/>
    <mergeCell ref="M187:M188"/>
    <mergeCell ref="N187:N188"/>
    <mergeCell ref="O187:O188"/>
    <mergeCell ref="P187:P188"/>
    <mergeCell ref="Q187:Q188"/>
    <mergeCell ref="W189:W190"/>
    <mergeCell ref="U189:U190"/>
    <mergeCell ref="V189:V190"/>
    <mergeCell ref="R189:R190"/>
    <mergeCell ref="S189:S190"/>
    <mergeCell ref="T189:T190"/>
    <mergeCell ref="S179:S180"/>
    <mergeCell ref="R179:R180"/>
    <mergeCell ref="R177:R178"/>
    <mergeCell ref="R183:R184"/>
    <mergeCell ref="R181:R182"/>
    <mergeCell ref="S181:S182"/>
    <mergeCell ref="S177:S178"/>
    <mergeCell ref="P179:P180"/>
    <mergeCell ref="Q179:Q180"/>
    <mergeCell ref="M181:M182"/>
    <mergeCell ref="N181:N182"/>
    <mergeCell ref="O181:O182"/>
    <mergeCell ref="P181:P182"/>
    <mergeCell ref="W175:W176"/>
    <mergeCell ref="U181:U182"/>
    <mergeCell ref="W181:W182"/>
    <mergeCell ref="W173:W174"/>
    <mergeCell ref="V175:V176"/>
    <mergeCell ref="V181:V182"/>
    <mergeCell ref="U173:U174"/>
    <mergeCell ref="U175:U176"/>
    <mergeCell ref="W179:W180"/>
    <mergeCell ref="W177:W178"/>
    <mergeCell ref="V177:V178"/>
    <mergeCell ref="T179:T180"/>
    <mergeCell ref="U179:U180"/>
    <mergeCell ref="V179:V180"/>
    <mergeCell ref="T177:T178"/>
    <mergeCell ref="U177:U178"/>
    <mergeCell ref="R173:R174"/>
    <mergeCell ref="M183:M184"/>
    <mergeCell ref="S183:S184"/>
    <mergeCell ref="M173:M174"/>
    <mergeCell ref="N173:N174"/>
    <mergeCell ref="Q181:Q182"/>
    <mergeCell ref="M179:M180"/>
    <mergeCell ref="N179:N180"/>
    <mergeCell ref="O179:O180"/>
    <mergeCell ref="O173:O174"/>
    <mergeCell ref="T181:T182"/>
    <mergeCell ref="S175:S176"/>
    <mergeCell ref="N169:N170"/>
    <mergeCell ref="O169:O170"/>
    <mergeCell ref="N175:N176"/>
    <mergeCell ref="O175:O176"/>
    <mergeCell ref="P175:P176"/>
    <mergeCell ref="Q175:Q176"/>
    <mergeCell ref="Q173:Q174"/>
    <mergeCell ref="O171:O172"/>
    <mergeCell ref="P169:P170"/>
    <mergeCell ref="V169:V170"/>
    <mergeCell ref="M169:M170"/>
    <mergeCell ref="T175:T176"/>
    <mergeCell ref="S173:S174"/>
    <mergeCell ref="T173:T174"/>
    <mergeCell ref="R175:R176"/>
    <mergeCell ref="M171:M172"/>
    <mergeCell ref="N171:N172"/>
    <mergeCell ref="M175:M176"/>
    <mergeCell ref="P173:P174"/>
    <mergeCell ref="P171:P172"/>
    <mergeCell ref="Q177:Q178"/>
    <mergeCell ref="M177:M178"/>
    <mergeCell ref="N177:N178"/>
    <mergeCell ref="O177:O178"/>
    <mergeCell ref="P177:P178"/>
    <mergeCell ref="U169:U170"/>
    <mergeCell ref="V173:V174"/>
    <mergeCell ref="W165:W166"/>
    <mergeCell ref="U171:U172"/>
    <mergeCell ref="V171:V172"/>
    <mergeCell ref="W171:W172"/>
    <mergeCell ref="V167:V168"/>
    <mergeCell ref="W169:W170"/>
    <mergeCell ref="U165:U166"/>
    <mergeCell ref="V165:V166"/>
    <mergeCell ref="S171:S172"/>
    <mergeCell ref="T171:T172"/>
    <mergeCell ref="Q171:Q172"/>
    <mergeCell ref="R171:R172"/>
    <mergeCell ref="Q169:Q170"/>
    <mergeCell ref="T167:T168"/>
    <mergeCell ref="S169:S170"/>
    <mergeCell ref="T169:T170"/>
    <mergeCell ref="R169:R170"/>
    <mergeCell ref="M163:M164"/>
    <mergeCell ref="N163:N164"/>
    <mergeCell ref="O163:O164"/>
    <mergeCell ref="P163:P164"/>
    <mergeCell ref="M165:M166"/>
    <mergeCell ref="N165:N166"/>
    <mergeCell ref="O165:O166"/>
    <mergeCell ref="P165:P166"/>
    <mergeCell ref="M167:M168"/>
    <mergeCell ref="S167:S168"/>
    <mergeCell ref="R167:R168"/>
    <mergeCell ref="W167:W168"/>
    <mergeCell ref="Q165:Q166"/>
    <mergeCell ref="N167:N168"/>
    <mergeCell ref="O167:O168"/>
    <mergeCell ref="P167:P168"/>
    <mergeCell ref="Q167:Q168"/>
    <mergeCell ref="U167:U168"/>
    <mergeCell ref="V159:V160"/>
    <mergeCell ref="W159:W160"/>
    <mergeCell ref="W163:W164"/>
    <mergeCell ref="W161:W162"/>
    <mergeCell ref="V161:V162"/>
    <mergeCell ref="U163:U164"/>
    <mergeCell ref="V163:V164"/>
    <mergeCell ref="U161:U162"/>
    <mergeCell ref="T165:T166"/>
    <mergeCell ref="S163:S164"/>
    <mergeCell ref="T163:T164"/>
    <mergeCell ref="R163:R164"/>
    <mergeCell ref="U157:U158"/>
    <mergeCell ref="S159:S160"/>
    <mergeCell ref="T159:T160"/>
    <mergeCell ref="U159:U160"/>
    <mergeCell ref="S161:S162"/>
    <mergeCell ref="T161:T162"/>
    <mergeCell ref="O161:O162"/>
    <mergeCell ref="P161:P162"/>
    <mergeCell ref="Q157:Q158"/>
    <mergeCell ref="N159:N160"/>
    <mergeCell ref="R165:R166"/>
    <mergeCell ref="S165:S166"/>
    <mergeCell ref="O159:O160"/>
    <mergeCell ref="Q163:Q164"/>
    <mergeCell ref="R157:R158"/>
    <mergeCell ref="R159:R160"/>
    <mergeCell ref="M159:M160"/>
    <mergeCell ref="O157:O158"/>
    <mergeCell ref="P157:P158"/>
    <mergeCell ref="Q161:Q162"/>
    <mergeCell ref="M161:M162"/>
    <mergeCell ref="N161:N162"/>
    <mergeCell ref="S157:S158"/>
    <mergeCell ref="T157:T158"/>
    <mergeCell ref="R155:R156"/>
    <mergeCell ref="P159:P160"/>
    <mergeCell ref="Q159:Q160"/>
    <mergeCell ref="R161:R162"/>
    <mergeCell ref="M157:M158"/>
    <mergeCell ref="N157:N158"/>
    <mergeCell ref="M155:M156"/>
    <mergeCell ref="N155:N156"/>
    <mergeCell ref="O155:O156"/>
    <mergeCell ref="M153:M154"/>
    <mergeCell ref="U155:U156"/>
    <mergeCell ref="V155:V156"/>
    <mergeCell ref="W155:W156"/>
    <mergeCell ref="U151:U152"/>
    <mergeCell ref="V151:V152"/>
    <mergeCell ref="R151:R152"/>
    <mergeCell ref="T151:T152"/>
    <mergeCell ref="S151:S152"/>
    <mergeCell ref="W153:W154"/>
    <mergeCell ref="V153:V154"/>
    <mergeCell ref="S153:S154"/>
    <mergeCell ref="T153:T154"/>
    <mergeCell ref="S155:S156"/>
    <mergeCell ref="T155:T156"/>
    <mergeCell ref="U149:U150"/>
    <mergeCell ref="W157:W158"/>
    <mergeCell ref="W151:W152"/>
    <mergeCell ref="U153:U154"/>
    <mergeCell ref="V157:V158"/>
    <mergeCell ref="W149:W150"/>
    <mergeCell ref="M151:M152"/>
    <mergeCell ref="M149:M150"/>
    <mergeCell ref="P147:P148"/>
    <mergeCell ref="Q155:Q156"/>
    <mergeCell ref="Q149:Q150"/>
    <mergeCell ref="P155:P156"/>
    <mergeCell ref="Q153:Q154"/>
    <mergeCell ref="Q151:Q152"/>
    <mergeCell ref="O147:O148"/>
    <mergeCell ref="Q147:Q148"/>
    <mergeCell ref="V149:V150"/>
    <mergeCell ref="R147:R148"/>
    <mergeCell ref="R145:R146"/>
    <mergeCell ref="S145:S146"/>
    <mergeCell ref="T145:T146"/>
    <mergeCell ref="R149:R150"/>
    <mergeCell ref="S149:S150"/>
    <mergeCell ref="T149:T150"/>
    <mergeCell ref="S147:S148"/>
    <mergeCell ref="V147:V148"/>
    <mergeCell ref="R153:R154"/>
    <mergeCell ref="N149:N150"/>
    <mergeCell ref="O149:O150"/>
    <mergeCell ref="P149:P150"/>
    <mergeCell ref="N151:N152"/>
    <mergeCell ref="O151:O152"/>
    <mergeCell ref="P151:P152"/>
    <mergeCell ref="N153:N154"/>
    <mergeCell ref="O153:O154"/>
    <mergeCell ref="P153:P154"/>
    <mergeCell ref="V137:V138"/>
    <mergeCell ref="W141:W142"/>
    <mergeCell ref="T147:T148"/>
    <mergeCell ref="V143:V144"/>
    <mergeCell ref="W143:W144"/>
    <mergeCell ref="U145:U146"/>
    <mergeCell ref="W147:W148"/>
    <mergeCell ref="W145:W146"/>
    <mergeCell ref="V145:V146"/>
    <mergeCell ref="U147:U148"/>
    <mergeCell ref="S143:S144"/>
    <mergeCell ref="T143:T144"/>
    <mergeCell ref="U143:U144"/>
    <mergeCell ref="M147:M148"/>
    <mergeCell ref="N147:N148"/>
    <mergeCell ref="R143:R144"/>
    <mergeCell ref="S141:S142"/>
    <mergeCell ref="T141:T142"/>
    <mergeCell ref="N139:N140"/>
    <mergeCell ref="N143:N144"/>
    <mergeCell ref="O143:O144"/>
    <mergeCell ref="P143:P144"/>
    <mergeCell ref="Q143:Q144"/>
    <mergeCell ref="Q141:Q142"/>
    <mergeCell ref="R141:R142"/>
    <mergeCell ref="O137:O138"/>
    <mergeCell ref="M139:M140"/>
    <mergeCell ref="M143:M144"/>
    <mergeCell ref="O141:O142"/>
    <mergeCell ref="P141:P142"/>
    <mergeCell ref="M141:M142"/>
    <mergeCell ref="N141:N142"/>
    <mergeCell ref="U141:U142"/>
    <mergeCell ref="W137:W138"/>
    <mergeCell ref="Q145:Q146"/>
    <mergeCell ref="M145:M146"/>
    <mergeCell ref="N145:N146"/>
    <mergeCell ref="O145:O146"/>
    <mergeCell ref="P145:P146"/>
    <mergeCell ref="O139:O140"/>
    <mergeCell ref="M137:M138"/>
    <mergeCell ref="N137:N138"/>
    <mergeCell ref="S133:S134"/>
    <mergeCell ref="T133:T134"/>
    <mergeCell ref="W135:W136"/>
    <mergeCell ref="U137:U138"/>
    <mergeCell ref="V141:V142"/>
    <mergeCell ref="W133:W134"/>
    <mergeCell ref="U139:U140"/>
    <mergeCell ref="V139:V140"/>
    <mergeCell ref="W139:W140"/>
    <mergeCell ref="V133:V134"/>
    <mergeCell ref="S131:S132"/>
    <mergeCell ref="T131:T132"/>
    <mergeCell ref="S139:S140"/>
    <mergeCell ref="T139:T140"/>
    <mergeCell ref="V135:V136"/>
    <mergeCell ref="U133:U134"/>
    <mergeCell ref="S137:S138"/>
    <mergeCell ref="T137:T138"/>
    <mergeCell ref="T135:T136"/>
    <mergeCell ref="U135:U136"/>
    <mergeCell ref="M127:M128"/>
    <mergeCell ref="N127:N128"/>
    <mergeCell ref="O127:O128"/>
    <mergeCell ref="P127:P128"/>
    <mergeCell ref="Q131:Q132"/>
    <mergeCell ref="R133:R134"/>
    <mergeCell ref="M129:M130"/>
    <mergeCell ref="N129:N130"/>
    <mergeCell ref="O129:O130"/>
    <mergeCell ref="P137:P138"/>
    <mergeCell ref="P131:P132"/>
    <mergeCell ref="M133:M134"/>
    <mergeCell ref="N133:N134"/>
    <mergeCell ref="O133:O134"/>
    <mergeCell ref="M131:M132"/>
    <mergeCell ref="N131:N132"/>
    <mergeCell ref="Q139:Q140"/>
    <mergeCell ref="Q133:Q134"/>
    <mergeCell ref="P139:P140"/>
    <mergeCell ref="R139:R140"/>
    <mergeCell ref="R137:R138"/>
    <mergeCell ref="P133:P134"/>
    <mergeCell ref="Q135:Q136"/>
    <mergeCell ref="R135:R136"/>
    <mergeCell ref="Q137:Q138"/>
    <mergeCell ref="T119:T120"/>
    <mergeCell ref="U119:U120"/>
    <mergeCell ref="O131:O132"/>
    <mergeCell ref="N135:N136"/>
    <mergeCell ref="O135:O136"/>
    <mergeCell ref="P135:P136"/>
    <mergeCell ref="S127:S128"/>
    <mergeCell ref="Q127:Q128"/>
    <mergeCell ref="S129:S130"/>
    <mergeCell ref="T129:T130"/>
    <mergeCell ref="S121:S122"/>
    <mergeCell ref="T121:T122"/>
    <mergeCell ref="U121:U122"/>
    <mergeCell ref="S125:S126"/>
    <mergeCell ref="T125:T126"/>
    <mergeCell ref="T123:T124"/>
    <mergeCell ref="U123:U124"/>
    <mergeCell ref="W121:W122"/>
    <mergeCell ref="V121:V122"/>
    <mergeCell ref="V119:V120"/>
    <mergeCell ref="W119:W120"/>
    <mergeCell ref="V123:V124"/>
    <mergeCell ref="W125:W126"/>
    <mergeCell ref="V125:V126"/>
    <mergeCell ref="W123:W124"/>
    <mergeCell ref="M135:M136"/>
    <mergeCell ref="S135:S136"/>
    <mergeCell ref="U129:U130"/>
    <mergeCell ref="W131:W132"/>
    <mergeCell ref="W129:W130"/>
    <mergeCell ref="V129:V130"/>
    <mergeCell ref="U131:U132"/>
    <mergeCell ref="V131:V132"/>
    <mergeCell ref="R131:R132"/>
    <mergeCell ref="R129:R130"/>
    <mergeCell ref="V127:V128"/>
    <mergeCell ref="W127:W128"/>
    <mergeCell ref="Q125:Q126"/>
    <mergeCell ref="U125:U126"/>
    <mergeCell ref="T127:T128"/>
    <mergeCell ref="U127:U128"/>
    <mergeCell ref="Q117:Q118"/>
    <mergeCell ref="M123:M124"/>
    <mergeCell ref="N123:N124"/>
    <mergeCell ref="O123:O124"/>
    <mergeCell ref="P123:P124"/>
    <mergeCell ref="N117:N118"/>
    <mergeCell ref="O117:O118"/>
    <mergeCell ref="P117:P118"/>
    <mergeCell ref="P125:P126"/>
    <mergeCell ref="Q121:Q122"/>
    <mergeCell ref="R125:R126"/>
    <mergeCell ref="P121:P122"/>
    <mergeCell ref="M125:M126"/>
    <mergeCell ref="N125:N126"/>
    <mergeCell ref="M117:M118"/>
    <mergeCell ref="M121:M122"/>
    <mergeCell ref="N121:N122"/>
    <mergeCell ref="O121:O122"/>
    <mergeCell ref="P129:P130"/>
    <mergeCell ref="R123:R124"/>
    <mergeCell ref="R121:R122"/>
    <mergeCell ref="R127:R128"/>
    <mergeCell ref="Q129:Q130"/>
    <mergeCell ref="O125:O126"/>
    <mergeCell ref="W115:W116"/>
    <mergeCell ref="W113:W114"/>
    <mergeCell ref="W117:W118"/>
    <mergeCell ref="M119:M120"/>
    <mergeCell ref="S115:S116"/>
    <mergeCell ref="T115:T116"/>
    <mergeCell ref="U115:U116"/>
    <mergeCell ref="N119:N120"/>
    <mergeCell ref="O119:O120"/>
    <mergeCell ref="P119:P120"/>
    <mergeCell ref="U117:U118"/>
    <mergeCell ref="Q123:Q124"/>
    <mergeCell ref="V117:V118"/>
    <mergeCell ref="R115:R116"/>
    <mergeCell ref="V115:V116"/>
    <mergeCell ref="Q119:Q120"/>
    <mergeCell ref="Q115:Q116"/>
    <mergeCell ref="R119:R120"/>
    <mergeCell ref="S119:S120"/>
    <mergeCell ref="S123:S124"/>
    <mergeCell ref="S111:S112"/>
    <mergeCell ref="T111:T112"/>
    <mergeCell ref="R113:R114"/>
    <mergeCell ref="S113:S114"/>
    <mergeCell ref="T113:T114"/>
    <mergeCell ref="R117:R118"/>
    <mergeCell ref="S117:S118"/>
    <mergeCell ref="T117:T118"/>
    <mergeCell ref="M109:M110"/>
    <mergeCell ref="N109:N110"/>
    <mergeCell ref="O109:O110"/>
    <mergeCell ref="P109:P110"/>
    <mergeCell ref="Q109:Q110"/>
    <mergeCell ref="R111:R112"/>
    <mergeCell ref="M115:M116"/>
    <mergeCell ref="N115:N116"/>
    <mergeCell ref="O115:O116"/>
    <mergeCell ref="P115:P116"/>
    <mergeCell ref="U113:U114"/>
    <mergeCell ref="V113:V114"/>
    <mergeCell ref="U111:U112"/>
    <mergeCell ref="V111:V112"/>
    <mergeCell ref="W111:W112"/>
    <mergeCell ref="V107:V108"/>
    <mergeCell ref="V105:V106"/>
    <mergeCell ref="R105:R106"/>
    <mergeCell ref="S109:S110"/>
    <mergeCell ref="V109:V110"/>
    <mergeCell ref="R109:R110"/>
    <mergeCell ref="S107:S108"/>
    <mergeCell ref="Q113:Q114"/>
    <mergeCell ref="M111:M112"/>
    <mergeCell ref="N111:N112"/>
    <mergeCell ref="O111:O112"/>
    <mergeCell ref="P111:P112"/>
    <mergeCell ref="Q111:Q112"/>
    <mergeCell ref="M113:M114"/>
    <mergeCell ref="N113:N114"/>
    <mergeCell ref="O113:O114"/>
    <mergeCell ref="P113:P114"/>
    <mergeCell ref="T109:T110"/>
    <mergeCell ref="W105:W106"/>
    <mergeCell ref="T103:T104"/>
    <mergeCell ref="T107:T108"/>
    <mergeCell ref="U107:U108"/>
    <mergeCell ref="U105:U106"/>
    <mergeCell ref="W109:W110"/>
    <mergeCell ref="U109:U110"/>
    <mergeCell ref="T105:T106"/>
    <mergeCell ref="Q107:Q108"/>
    <mergeCell ref="R107:R108"/>
    <mergeCell ref="P105:P106"/>
    <mergeCell ref="Q105:Q106"/>
    <mergeCell ref="W103:W104"/>
    <mergeCell ref="W107:W108"/>
    <mergeCell ref="S105:S106"/>
    <mergeCell ref="O107:O108"/>
    <mergeCell ref="Q103:Q104"/>
    <mergeCell ref="M105:M106"/>
    <mergeCell ref="M107:M108"/>
    <mergeCell ref="O103:O104"/>
    <mergeCell ref="M103:M104"/>
    <mergeCell ref="P103:P104"/>
    <mergeCell ref="N105:N106"/>
    <mergeCell ref="O105:O106"/>
    <mergeCell ref="P107:P108"/>
    <mergeCell ref="M99:M100"/>
    <mergeCell ref="N99:N100"/>
    <mergeCell ref="M101:M102"/>
    <mergeCell ref="N103:N104"/>
    <mergeCell ref="N101:N102"/>
    <mergeCell ref="N107:N108"/>
    <mergeCell ref="W101:W102"/>
    <mergeCell ref="V93:V94"/>
    <mergeCell ref="W53:W54"/>
    <mergeCell ref="W55:W56"/>
    <mergeCell ref="W57:W58"/>
    <mergeCell ref="W59:W60"/>
    <mergeCell ref="W61:W62"/>
    <mergeCell ref="W79:W80"/>
    <mergeCell ref="W81:W82"/>
    <mergeCell ref="W73:W74"/>
    <mergeCell ref="V103:V104"/>
    <mergeCell ref="Q101:Q102"/>
    <mergeCell ref="V101:V102"/>
    <mergeCell ref="T101:T102"/>
    <mergeCell ref="U101:U102"/>
    <mergeCell ref="R101:R102"/>
    <mergeCell ref="R103:R104"/>
    <mergeCell ref="S103:S104"/>
    <mergeCell ref="S101:S102"/>
    <mergeCell ref="R99:R100"/>
    <mergeCell ref="O101:O102"/>
    <mergeCell ref="P101:P102"/>
    <mergeCell ref="S99:S100"/>
    <mergeCell ref="U103:U104"/>
    <mergeCell ref="V81:V82"/>
    <mergeCell ref="U79:U80"/>
    <mergeCell ref="U71:U72"/>
    <mergeCell ref="U57:U58"/>
    <mergeCell ref="O99:O100"/>
    <mergeCell ref="P99:P100"/>
    <mergeCell ref="Q99:Q100"/>
    <mergeCell ref="U77:U78"/>
    <mergeCell ref="V79:V80"/>
    <mergeCell ref="V77:V78"/>
    <mergeCell ref="V71:V72"/>
    <mergeCell ref="T99:T100"/>
    <mergeCell ref="V33:V34"/>
    <mergeCell ref="U93:U94"/>
    <mergeCell ref="V89:V90"/>
    <mergeCell ref="U89:U90"/>
    <mergeCell ref="V87:V88"/>
    <mergeCell ref="S97:S98"/>
    <mergeCell ref="T97:T98"/>
    <mergeCell ref="S95:S96"/>
    <mergeCell ref="T95:T96"/>
    <mergeCell ref="U55:U56"/>
    <mergeCell ref="V55:V56"/>
    <mergeCell ref="V91:V92"/>
    <mergeCell ref="V69:V70"/>
    <mergeCell ref="V61:V62"/>
    <mergeCell ref="V73:V74"/>
    <mergeCell ref="W11:W12"/>
    <mergeCell ref="S91:S92"/>
    <mergeCell ref="W77:W78"/>
    <mergeCell ref="S93:S94"/>
    <mergeCell ref="T93:T94"/>
    <mergeCell ref="S85:S86"/>
    <mergeCell ref="T85:T86"/>
    <mergeCell ref="U83:U84"/>
    <mergeCell ref="W87:W88"/>
    <mergeCell ref="W89:W90"/>
    <mergeCell ref="W39:W40"/>
    <mergeCell ref="W15:W16"/>
    <mergeCell ref="W17:W18"/>
    <mergeCell ref="W35:W36"/>
    <mergeCell ref="W29:W30"/>
    <mergeCell ref="W31:W32"/>
    <mergeCell ref="W67:W68"/>
    <mergeCell ref="W69:W70"/>
    <mergeCell ref="W3:W4"/>
    <mergeCell ref="W5:W6"/>
    <mergeCell ref="W7:W8"/>
    <mergeCell ref="W9:W10"/>
    <mergeCell ref="W13:W14"/>
    <mergeCell ref="W43:W44"/>
    <mergeCell ref="W27:W28"/>
    <mergeCell ref="W33:W34"/>
    <mergeCell ref="W49:W50"/>
    <mergeCell ref="W41:W42"/>
    <mergeCell ref="W63:W64"/>
    <mergeCell ref="W65:W66"/>
    <mergeCell ref="V97:V98"/>
    <mergeCell ref="W37:W38"/>
    <mergeCell ref="W83:W84"/>
    <mergeCell ref="V95:V96"/>
    <mergeCell ref="V53:V54"/>
    <mergeCell ref="W71:W72"/>
    <mergeCell ref="V99:V100"/>
    <mergeCell ref="U95:U96"/>
    <mergeCell ref="U97:U98"/>
    <mergeCell ref="W51:W52"/>
    <mergeCell ref="W19:W20"/>
    <mergeCell ref="W21:W22"/>
    <mergeCell ref="W23:W24"/>
    <mergeCell ref="W25:W26"/>
    <mergeCell ref="W45:W46"/>
    <mergeCell ref="W47:W48"/>
    <mergeCell ref="T81:T82"/>
    <mergeCell ref="S89:S90"/>
    <mergeCell ref="T89:T90"/>
    <mergeCell ref="U99:U100"/>
    <mergeCell ref="W91:W92"/>
    <mergeCell ref="W93:W94"/>
    <mergeCell ref="W97:W98"/>
    <mergeCell ref="U91:U92"/>
    <mergeCell ref="W99:W100"/>
    <mergeCell ref="W95:W96"/>
    <mergeCell ref="S83:S84"/>
    <mergeCell ref="T83:T84"/>
    <mergeCell ref="U85:U86"/>
    <mergeCell ref="W75:W76"/>
    <mergeCell ref="R89:R90"/>
    <mergeCell ref="W85:W86"/>
    <mergeCell ref="V83:V84"/>
    <mergeCell ref="U81:U82"/>
    <mergeCell ref="R83:R84"/>
    <mergeCell ref="S81:S82"/>
    <mergeCell ref="R93:R94"/>
    <mergeCell ref="O93:O94"/>
    <mergeCell ref="P93:P94"/>
    <mergeCell ref="T91:T92"/>
    <mergeCell ref="T87:T88"/>
    <mergeCell ref="S87:S88"/>
    <mergeCell ref="M93:M94"/>
    <mergeCell ref="N93:N94"/>
    <mergeCell ref="M97:M98"/>
    <mergeCell ref="N97:N98"/>
    <mergeCell ref="O97:O98"/>
    <mergeCell ref="O95:O96"/>
    <mergeCell ref="M95:M96"/>
    <mergeCell ref="N95:N96"/>
    <mergeCell ref="V85:V86"/>
    <mergeCell ref="N87:N88"/>
    <mergeCell ref="O87:O88"/>
    <mergeCell ref="P87:P88"/>
    <mergeCell ref="N85:N86"/>
    <mergeCell ref="O85:O86"/>
    <mergeCell ref="P85:P86"/>
    <mergeCell ref="R85:R86"/>
    <mergeCell ref="U87:U88"/>
    <mergeCell ref="N81:N82"/>
    <mergeCell ref="O81:O82"/>
    <mergeCell ref="P81:P82"/>
    <mergeCell ref="P97:P98"/>
    <mergeCell ref="P91:P92"/>
    <mergeCell ref="Q97:Q98"/>
    <mergeCell ref="Q93:Q94"/>
    <mergeCell ref="N89:N90"/>
    <mergeCell ref="O89:O90"/>
    <mergeCell ref="Q81:Q82"/>
    <mergeCell ref="R81:R82"/>
    <mergeCell ref="M85:M86"/>
    <mergeCell ref="Q83:Q84"/>
    <mergeCell ref="M83:M84"/>
    <mergeCell ref="N83:N84"/>
    <mergeCell ref="O83:O84"/>
    <mergeCell ref="P83:P84"/>
    <mergeCell ref="Q85:Q86"/>
    <mergeCell ref="M81:M82"/>
    <mergeCell ref="P89:P90"/>
    <mergeCell ref="M91:M92"/>
    <mergeCell ref="N91:N92"/>
    <mergeCell ref="O91:O92"/>
    <mergeCell ref="Q87:Q88"/>
    <mergeCell ref="R87:R88"/>
    <mergeCell ref="Q91:Q92"/>
    <mergeCell ref="R91:R92"/>
    <mergeCell ref="M89:M90"/>
    <mergeCell ref="M79:M80"/>
    <mergeCell ref="N79:N80"/>
    <mergeCell ref="O79:O80"/>
    <mergeCell ref="P79:P80"/>
    <mergeCell ref="M87:M88"/>
    <mergeCell ref="R97:R98"/>
    <mergeCell ref="Q95:Q96"/>
    <mergeCell ref="R95:R96"/>
    <mergeCell ref="P95:P96"/>
    <mergeCell ref="Q89:Q90"/>
    <mergeCell ref="V75:V76"/>
    <mergeCell ref="N75:N76"/>
    <mergeCell ref="S71:S72"/>
    <mergeCell ref="T71:T72"/>
    <mergeCell ref="O75:O76"/>
    <mergeCell ref="T75:T76"/>
    <mergeCell ref="N73:N74"/>
    <mergeCell ref="S73:S74"/>
    <mergeCell ref="Q73:Q74"/>
    <mergeCell ref="S77:S78"/>
    <mergeCell ref="R77:R78"/>
    <mergeCell ref="N71:N72"/>
    <mergeCell ref="O71:O72"/>
    <mergeCell ref="P71:P72"/>
    <mergeCell ref="R79:R80"/>
    <mergeCell ref="Q79:Q80"/>
    <mergeCell ref="O77:O78"/>
    <mergeCell ref="P77:P78"/>
    <mergeCell ref="O73:O74"/>
    <mergeCell ref="P73:P74"/>
    <mergeCell ref="T79:T80"/>
    <mergeCell ref="R75:R76"/>
    <mergeCell ref="R73:R74"/>
    <mergeCell ref="P75:P76"/>
    <mergeCell ref="T77:T78"/>
    <mergeCell ref="S75:S76"/>
    <mergeCell ref="Q77:Q78"/>
    <mergeCell ref="S79:S80"/>
    <mergeCell ref="M77:M78"/>
    <mergeCell ref="N77:N78"/>
    <mergeCell ref="M75:M76"/>
    <mergeCell ref="M69:M70"/>
    <mergeCell ref="N69:N70"/>
    <mergeCell ref="M73:M74"/>
    <mergeCell ref="M67:M68"/>
    <mergeCell ref="N67:N68"/>
    <mergeCell ref="M71:M72"/>
    <mergeCell ref="O69:O70"/>
    <mergeCell ref="O67:O68"/>
    <mergeCell ref="Q69:Q70"/>
    <mergeCell ref="P69:P70"/>
    <mergeCell ref="P67:P68"/>
    <mergeCell ref="U69:U70"/>
    <mergeCell ref="Q71:Q72"/>
    <mergeCell ref="R71:R72"/>
    <mergeCell ref="U75:U76"/>
    <mergeCell ref="S69:S70"/>
    <mergeCell ref="T69:T70"/>
    <mergeCell ref="Q75:Q76"/>
    <mergeCell ref="T73:T74"/>
    <mergeCell ref="U73:U74"/>
    <mergeCell ref="R69:R70"/>
    <mergeCell ref="U67:U68"/>
    <mergeCell ref="V67:V68"/>
    <mergeCell ref="Q67:Q68"/>
    <mergeCell ref="R67:R68"/>
    <mergeCell ref="S65:S66"/>
    <mergeCell ref="T65:T66"/>
    <mergeCell ref="S67:S68"/>
    <mergeCell ref="Q65:Q66"/>
    <mergeCell ref="R65:R66"/>
    <mergeCell ref="T67:T68"/>
    <mergeCell ref="S53:S54"/>
    <mergeCell ref="T53:T54"/>
    <mergeCell ref="S55:S56"/>
    <mergeCell ref="S57:S58"/>
    <mergeCell ref="T57:T58"/>
    <mergeCell ref="V65:V66"/>
    <mergeCell ref="U63:U64"/>
    <mergeCell ref="U65:U66"/>
    <mergeCell ref="S63:S64"/>
    <mergeCell ref="P65:P66"/>
    <mergeCell ref="O63:O64"/>
    <mergeCell ref="P63:P64"/>
    <mergeCell ref="N63:N64"/>
    <mergeCell ref="T55:T56"/>
    <mergeCell ref="T59:T60"/>
    <mergeCell ref="Q63:Q64"/>
    <mergeCell ref="R63:R64"/>
    <mergeCell ref="U61:U62"/>
    <mergeCell ref="M61:M62"/>
    <mergeCell ref="N61:N62"/>
    <mergeCell ref="T61:T62"/>
    <mergeCell ref="M65:M66"/>
    <mergeCell ref="N65:N66"/>
    <mergeCell ref="R61:R62"/>
    <mergeCell ref="S61:S62"/>
    <mergeCell ref="Q61:Q62"/>
    <mergeCell ref="O65:O66"/>
    <mergeCell ref="V51:V52"/>
    <mergeCell ref="M59:M60"/>
    <mergeCell ref="N59:N60"/>
    <mergeCell ref="O59:O60"/>
    <mergeCell ref="O57:O58"/>
    <mergeCell ref="P57:P58"/>
    <mergeCell ref="Q57:Q58"/>
    <mergeCell ref="R57:R58"/>
    <mergeCell ref="Q59:Q60"/>
    <mergeCell ref="R59:R60"/>
    <mergeCell ref="V63:V64"/>
    <mergeCell ref="P59:P60"/>
    <mergeCell ref="M57:M58"/>
    <mergeCell ref="N57:N58"/>
    <mergeCell ref="V59:V60"/>
    <mergeCell ref="V57:V58"/>
    <mergeCell ref="O61:O62"/>
    <mergeCell ref="P61:P62"/>
    <mergeCell ref="T63:T64"/>
    <mergeCell ref="M63:M64"/>
    <mergeCell ref="N49:N50"/>
    <mergeCell ref="Q53:Q54"/>
    <mergeCell ref="M53:M54"/>
    <mergeCell ref="N53:N54"/>
    <mergeCell ref="O53:O54"/>
    <mergeCell ref="P53:P54"/>
    <mergeCell ref="O49:O50"/>
    <mergeCell ref="P49:P50"/>
    <mergeCell ref="M51:M52"/>
    <mergeCell ref="N51:N52"/>
    <mergeCell ref="M55:M56"/>
    <mergeCell ref="N55:N56"/>
    <mergeCell ref="R53:R54"/>
    <mergeCell ref="U59:U60"/>
    <mergeCell ref="U53:U54"/>
    <mergeCell ref="O55:O56"/>
    <mergeCell ref="P55:P56"/>
    <mergeCell ref="Q55:Q56"/>
    <mergeCell ref="R55:R56"/>
    <mergeCell ref="S59:S60"/>
    <mergeCell ref="M49:M50"/>
    <mergeCell ref="T51:T52"/>
    <mergeCell ref="O51:O52"/>
    <mergeCell ref="O41:O42"/>
    <mergeCell ref="P41:P42"/>
    <mergeCell ref="O43:O44"/>
    <mergeCell ref="P43:P44"/>
    <mergeCell ref="Q43:Q44"/>
    <mergeCell ref="R43:R44"/>
    <mergeCell ref="T41:T42"/>
    <mergeCell ref="M45:M46"/>
    <mergeCell ref="N45:N46"/>
    <mergeCell ref="O45:O46"/>
    <mergeCell ref="P45:P46"/>
    <mergeCell ref="M47:M48"/>
    <mergeCell ref="N47:N48"/>
    <mergeCell ref="O47:O48"/>
    <mergeCell ref="V45:V46"/>
    <mergeCell ref="U47:U48"/>
    <mergeCell ref="V47:V48"/>
    <mergeCell ref="V43:V44"/>
    <mergeCell ref="T47:T48"/>
    <mergeCell ref="S49:S50"/>
    <mergeCell ref="S47:S48"/>
    <mergeCell ref="V49:V50"/>
    <mergeCell ref="T35:T36"/>
    <mergeCell ref="U37:U38"/>
    <mergeCell ref="U41:U42"/>
    <mergeCell ref="V41:V42"/>
    <mergeCell ref="T45:T46"/>
    <mergeCell ref="V39:V40"/>
    <mergeCell ref="T49:T50"/>
    <mergeCell ref="U43:U44"/>
    <mergeCell ref="U45:U46"/>
    <mergeCell ref="S41:S42"/>
    <mergeCell ref="S45:S46"/>
    <mergeCell ref="S51:S52"/>
    <mergeCell ref="Q45:Q46"/>
    <mergeCell ref="R45:R46"/>
    <mergeCell ref="U51:U52"/>
    <mergeCell ref="U49:U50"/>
    <mergeCell ref="R49:R50"/>
    <mergeCell ref="P47:P48"/>
    <mergeCell ref="P51:P52"/>
    <mergeCell ref="Q47:Q48"/>
    <mergeCell ref="R47:R48"/>
    <mergeCell ref="Q51:Q52"/>
    <mergeCell ref="R51:R52"/>
    <mergeCell ref="Q49:Q50"/>
    <mergeCell ref="Q41:Q42"/>
    <mergeCell ref="R41:R42"/>
    <mergeCell ref="M41:M42"/>
    <mergeCell ref="M39:M40"/>
    <mergeCell ref="N39:N40"/>
    <mergeCell ref="O39:O40"/>
    <mergeCell ref="N41:N42"/>
    <mergeCell ref="P39:P40"/>
    <mergeCell ref="Q39:Q40"/>
    <mergeCell ref="R39:R40"/>
    <mergeCell ref="V37:V38"/>
    <mergeCell ref="S29:S30"/>
    <mergeCell ref="V35:V36"/>
    <mergeCell ref="U29:U30"/>
    <mergeCell ref="M37:M38"/>
    <mergeCell ref="M33:M34"/>
    <mergeCell ref="P37:P38"/>
    <mergeCell ref="M43:M44"/>
    <mergeCell ref="N43:N44"/>
    <mergeCell ref="S43:S44"/>
    <mergeCell ref="T43:T44"/>
    <mergeCell ref="V29:V30"/>
    <mergeCell ref="U31:U32"/>
    <mergeCell ref="V31:V32"/>
    <mergeCell ref="S37:S38"/>
    <mergeCell ref="T37:T38"/>
    <mergeCell ref="S31:S32"/>
    <mergeCell ref="S39:S40"/>
    <mergeCell ref="T39:T40"/>
    <mergeCell ref="U39:U40"/>
    <mergeCell ref="T33:T34"/>
    <mergeCell ref="U33:U34"/>
    <mergeCell ref="U35:U36"/>
    <mergeCell ref="S35:S36"/>
    <mergeCell ref="S33:S34"/>
    <mergeCell ref="R33:R34"/>
    <mergeCell ref="Q37:Q38"/>
    <mergeCell ref="R37:R38"/>
    <mergeCell ref="Q35:Q36"/>
    <mergeCell ref="R35:R36"/>
    <mergeCell ref="O33:O34"/>
    <mergeCell ref="P33:P34"/>
    <mergeCell ref="O37:O38"/>
    <mergeCell ref="Q33:Q34"/>
    <mergeCell ref="O35:O36"/>
    <mergeCell ref="P35:P36"/>
    <mergeCell ref="M35:M36"/>
    <mergeCell ref="N35:N36"/>
    <mergeCell ref="N37:N38"/>
    <mergeCell ref="N33:N34"/>
    <mergeCell ref="V27:V28"/>
    <mergeCell ref="O27:O28"/>
    <mergeCell ref="P27:P28"/>
    <mergeCell ref="U27:U28"/>
    <mergeCell ref="M31:M32"/>
    <mergeCell ref="N31:N32"/>
    <mergeCell ref="Q31:Q32"/>
    <mergeCell ref="O29:O30"/>
    <mergeCell ref="P29:P30"/>
    <mergeCell ref="T31:T32"/>
    <mergeCell ref="R31:R32"/>
    <mergeCell ref="O31:O32"/>
    <mergeCell ref="P31:P32"/>
    <mergeCell ref="Q29:Q30"/>
    <mergeCell ref="R29:R30"/>
    <mergeCell ref="T29:T30"/>
    <mergeCell ref="Q25:Q26"/>
    <mergeCell ref="R25:R26"/>
    <mergeCell ref="U23:U24"/>
    <mergeCell ref="V23:V24"/>
    <mergeCell ref="U25:U26"/>
    <mergeCell ref="V25:V26"/>
    <mergeCell ref="S19:S20"/>
    <mergeCell ref="T19:T20"/>
    <mergeCell ref="Q19:Q20"/>
    <mergeCell ref="R19:R20"/>
    <mergeCell ref="S25:S26"/>
    <mergeCell ref="T27:T28"/>
    <mergeCell ref="Q27:Q28"/>
    <mergeCell ref="R27:R28"/>
    <mergeCell ref="T25:T26"/>
    <mergeCell ref="S27:S28"/>
    <mergeCell ref="M29:M30"/>
    <mergeCell ref="N29:N30"/>
    <mergeCell ref="M27:M28"/>
    <mergeCell ref="N27:N28"/>
    <mergeCell ref="S21:S22"/>
    <mergeCell ref="T21:T22"/>
    <mergeCell ref="Q23:Q24"/>
    <mergeCell ref="R23:R24"/>
    <mergeCell ref="S23:S24"/>
    <mergeCell ref="T23:T24"/>
    <mergeCell ref="M25:M26"/>
    <mergeCell ref="N25:N26"/>
    <mergeCell ref="O23:O24"/>
    <mergeCell ref="P23:P24"/>
    <mergeCell ref="O25:O26"/>
    <mergeCell ref="P25:P26"/>
    <mergeCell ref="M23:M24"/>
    <mergeCell ref="N23:N24"/>
    <mergeCell ref="U21:U22"/>
    <mergeCell ref="V21:V22"/>
    <mergeCell ref="O15:O16"/>
    <mergeCell ref="P15:P16"/>
    <mergeCell ref="U19:U20"/>
    <mergeCell ref="V19:V20"/>
    <mergeCell ref="Q21:Q22"/>
    <mergeCell ref="R21:R22"/>
    <mergeCell ref="O17:O18"/>
    <mergeCell ref="P17:P18"/>
    <mergeCell ref="M21:M22"/>
    <mergeCell ref="N21:N22"/>
    <mergeCell ref="O21:O22"/>
    <mergeCell ref="P21:P22"/>
    <mergeCell ref="M17:M18"/>
    <mergeCell ref="N17:N18"/>
    <mergeCell ref="O19:O20"/>
    <mergeCell ref="P19:P20"/>
    <mergeCell ref="M19:M20"/>
    <mergeCell ref="N19:N20"/>
    <mergeCell ref="U17:U18"/>
    <mergeCell ref="V17:V18"/>
    <mergeCell ref="Q15:Q16"/>
    <mergeCell ref="R15:R16"/>
    <mergeCell ref="S15:S16"/>
    <mergeCell ref="T15:T16"/>
    <mergeCell ref="Q17:Q18"/>
    <mergeCell ref="R17:R18"/>
    <mergeCell ref="S17:S18"/>
    <mergeCell ref="T17:T18"/>
    <mergeCell ref="Q11:Q12"/>
    <mergeCell ref="R11:R12"/>
    <mergeCell ref="Q13:Q14"/>
    <mergeCell ref="R13:R14"/>
    <mergeCell ref="O3:O4"/>
    <mergeCell ref="P3:P4"/>
    <mergeCell ref="O11:O12"/>
    <mergeCell ref="P11:P12"/>
    <mergeCell ref="O13:O14"/>
    <mergeCell ref="P13:P14"/>
    <mergeCell ref="U5:U6"/>
    <mergeCell ref="V5:V6"/>
    <mergeCell ref="Q3:Q4"/>
    <mergeCell ref="R3:R4"/>
    <mergeCell ref="Q5:Q6"/>
    <mergeCell ref="R5:R6"/>
    <mergeCell ref="S3:S4"/>
    <mergeCell ref="T3:T4"/>
    <mergeCell ref="U3:U4"/>
    <mergeCell ref="V3:V4"/>
    <mergeCell ref="S5:S6"/>
    <mergeCell ref="T5:T6"/>
    <mergeCell ref="M9:M10"/>
    <mergeCell ref="N9:N10"/>
    <mergeCell ref="O7:O8"/>
    <mergeCell ref="P7:P8"/>
    <mergeCell ref="U7:U8"/>
    <mergeCell ref="V7:V8"/>
    <mergeCell ref="O9:O10"/>
    <mergeCell ref="P9:P10"/>
    <mergeCell ref="S9:S10"/>
    <mergeCell ref="T9:T10"/>
    <mergeCell ref="Q7:Q8"/>
    <mergeCell ref="R7:R8"/>
    <mergeCell ref="Q9:Q10"/>
    <mergeCell ref="R9:R10"/>
    <mergeCell ref="M3:M4"/>
    <mergeCell ref="N3:N4"/>
    <mergeCell ref="S7:S8"/>
    <mergeCell ref="T7:T8"/>
    <mergeCell ref="M7:M8"/>
    <mergeCell ref="N7:N8"/>
    <mergeCell ref="M5:M6"/>
    <mergeCell ref="N5:N6"/>
    <mergeCell ref="O5:O6"/>
    <mergeCell ref="P5:P6"/>
    <mergeCell ref="M11:M12"/>
    <mergeCell ref="N11:N12"/>
    <mergeCell ref="U15:U16"/>
    <mergeCell ref="V15:V16"/>
    <mergeCell ref="S13:S14"/>
    <mergeCell ref="T13:T14"/>
    <mergeCell ref="M15:M16"/>
    <mergeCell ref="N15:N16"/>
    <mergeCell ref="M13:M14"/>
    <mergeCell ref="N13:N14"/>
    <mergeCell ref="S11:S12"/>
    <mergeCell ref="T11:T12"/>
    <mergeCell ref="U9:U10"/>
    <mergeCell ref="V9:V10"/>
    <mergeCell ref="U13:U14"/>
    <mergeCell ref="V13:V14"/>
    <mergeCell ref="U11:U12"/>
    <mergeCell ref="V11:V12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Рабочее поле</vt:lpstr>
      <vt:lpstr>База данных спортсменов</vt:lpstr>
      <vt:lpstr>""" Заявка """</vt:lpstr>
      <vt:lpstr>Отчёт для работы тренера</vt:lpstr>
      <vt:lpstr>Для секретаря соревнований</vt:lpstr>
      <vt:lpstr>'""" Заявка """'!Область_печати</vt:lpstr>
      <vt:lpstr>'База данных спортсменов'!Область_печати</vt:lpstr>
      <vt:lpstr>'Для секретаря соревнований'!Область_печати</vt:lpstr>
      <vt:lpstr>'Отчёт для работы тренера'!Область_печати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2016-10-05T03:11:08Z</cp:lastPrinted>
  <dcterms:created xsi:type="dcterms:W3CDTF">2006-09-28T05:33:49Z</dcterms:created>
  <dcterms:modified xsi:type="dcterms:W3CDTF">2017-01-04T08:49:57Z</dcterms:modified>
</cp:coreProperties>
</file>